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codeName="ЭтаКнига" defaultThemeVersion="124226"/>
  <xr:revisionPtr revIDLastSave="0" documentId="13_ncr:1_{38627801-CBA8-46A2-9BB2-4B39491834E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D35" i="1" l="1"/>
  <c r="D20" i="1"/>
  <c r="D22" i="1" s="1"/>
  <c r="E50" i="1"/>
  <c r="D55" i="1"/>
  <c r="D50" i="1"/>
  <c r="E55" i="1"/>
  <c r="G50" i="1"/>
  <c r="D49" i="1" l="1"/>
  <c r="E49" i="1"/>
  <c r="H50" i="1" l="1"/>
  <c r="I50" i="1"/>
  <c r="J50" i="1"/>
  <c r="K50" i="1"/>
  <c r="L50" i="1"/>
  <c r="M50" i="1"/>
  <c r="N50" i="1"/>
  <c r="O50" i="1"/>
  <c r="P50" i="1"/>
  <c r="Q50" i="1"/>
  <c r="R50" i="1"/>
  <c r="H55" i="1"/>
  <c r="I55" i="1"/>
  <c r="J55" i="1"/>
  <c r="K55" i="1"/>
  <c r="L55" i="1"/>
  <c r="M55" i="1"/>
  <c r="N55" i="1"/>
  <c r="O55" i="1"/>
  <c r="P55" i="1"/>
  <c r="Q55" i="1"/>
  <c r="R55" i="1"/>
  <c r="G55" i="1"/>
  <c r="G49" i="1" s="1"/>
  <c r="F59" i="1"/>
  <c r="F58" i="1"/>
  <c r="F57" i="1"/>
  <c r="F56" i="1"/>
  <c r="F54" i="1"/>
  <c r="F53" i="1"/>
  <c r="F52" i="1"/>
  <c r="F51" i="1"/>
  <c r="Q49" i="1" l="1"/>
  <c r="O49" i="1"/>
  <c r="M49" i="1"/>
  <c r="K49" i="1"/>
  <c r="I49" i="1"/>
  <c r="R49" i="1"/>
  <c r="P49" i="1"/>
  <c r="N49" i="1"/>
  <c r="L49" i="1"/>
  <c r="J49" i="1"/>
  <c r="H49" i="1"/>
  <c r="F50" i="1"/>
  <c r="F55" i="1"/>
  <c r="D32" i="1"/>
  <c r="F49" i="1" l="1"/>
  <c r="F42" i="1" l="1"/>
  <c r="F40" i="1"/>
  <c r="F38" i="1"/>
  <c r="F36" i="1"/>
  <c r="F35" i="1"/>
  <c r="F34" i="1"/>
  <c r="R32" i="1"/>
  <c r="Q32" i="1"/>
  <c r="P32" i="1"/>
  <c r="O32" i="1"/>
  <c r="N32" i="1"/>
  <c r="M32" i="1"/>
  <c r="L32" i="1"/>
  <c r="K32" i="1"/>
  <c r="J32" i="1"/>
  <c r="I32" i="1"/>
  <c r="H32" i="1"/>
  <c r="G32" i="1"/>
  <c r="F21" i="1"/>
  <c r="F20" i="1"/>
  <c r="F18" i="1"/>
  <c r="F17" i="1"/>
  <c r="F43" i="1" l="1"/>
  <c r="F22" i="1"/>
  <c r="F32" i="1"/>
  <c r="F37" i="1"/>
  <c r="F41" i="1"/>
  <c r="F39" i="1"/>
  <c r="E35" i="1"/>
  <c r="E32" i="1" s="1"/>
  <c r="E20" i="1"/>
  <c r="R14" i="1" l="1"/>
  <c r="Q14" i="1"/>
  <c r="P14" i="1"/>
  <c r="O14" i="1"/>
  <c r="N14" i="1"/>
  <c r="M14" i="1"/>
  <c r="L14" i="1"/>
  <c r="K14" i="1"/>
  <c r="J14" i="1"/>
  <c r="I14" i="1"/>
  <c r="H14" i="1"/>
  <c r="G14" i="1"/>
  <c r="E37" i="1" l="1"/>
  <c r="E39" i="1"/>
  <c r="F14" i="1"/>
  <c r="F15" i="1" s="1"/>
  <c r="E41" i="1"/>
  <c r="E43" i="1"/>
  <c r="E22" i="1"/>
</calcChain>
</file>

<file path=xl/sharedStrings.xml><?xml version="1.0" encoding="utf-8"?>
<sst xmlns="http://schemas.openxmlformats.org/spreadsheetml/2006/main" count="183" uniqueCount="122">
  <si>
    <t xml:space="preserve">Южноукраїнської міської ради </t>
  </si>
  <si>
    <t>Комунальне підприємство "Теплопостачання та водо-каналізаційне господарство"</t>
  </si>
  <si>
    <t>Показники </t>
  </si>
  <si>
    <t>Одиниці виміру </t>
  </si>
  <si>
    <t>січень </t>
  </si>
  <si>
    <t>лютий </t>
  </si>
  <si>
    <t>березень </t>
  </si>
  <si>
    <t>квітень </t>
  </si>
  <si>
    <t>травень</t>
  </si>
  <si>
    <t>червень</t>
  </si>
  <si>
    <t>липень </t>
  </si>
  <si>
    <t>серпень</t>
  </si>
  <si>
    <t>вересень</t>
  </si>
  <si>
    <t>жовтень</t>
  </si>
  <si>
    <t>листопад</t>
  </si>
  <si>
    <t>грудень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</si>
  <si>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</si>
  <si>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</si>
  <si>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</si>
  <si>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</si>
  <si>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</si>
  <si>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</si>
  <si>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</si>
  <si>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</si>
  <si>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</si>
  <si>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</si>
  <si>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</si>
  <si>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</si>
  <si>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</si>
  <si>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</si>
  <si>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</si>
  <si>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</si>
  <si>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</si>
  <si>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</si>
  <si>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Гкал </t>
  </si>
  <si>
    <t>1.1 </t>
  </si>
  <si>
    <t>ТЕЦ, ТЕС, когенераційні установки та ті, що використовують нетрадиційні або поновлювані джерела енергії </t>
  </si>
  <si>
    <t>1.2 </t>
  </si>
  <si>
    <t>2.1 </t>
  </si>
  <si>
    <t>2.2 </t>
  </si>
  <si>
    <t>Втрати теплової енергії в теплових мережах ліцензіата, усього: </t>
  </si>
  <si>
    <t>% </t>
  </si>
  <si>
    <t>4.1 </t>
  </si>
  <si>
    <t>Корисний відпуск теплової енергії з мереж ліцензіата, усього, у тому числі: </t>
  </si>
  <si>
    <t>Гкал</t>
  </si>
  <si>
    <t>бюджетних установ: </t>
  </si>
  <si>
    <t>інших споживачів: </t>
  </si>
  <si>
    <t>Теплове навантаження об'єктів теплоспоживання власних споживачів ліцензіата, усього, у т. ч. на потреби: </t>
  </si>
  <si>
    <t>Гкал/год </t>
  </si>
  <si>
    <t>населення </t>
  </si>
  <si>
    <t>бюджетних установ </t>
  </si>
  <si>
    <t>інших споживачів </t>
  </si>
  <si>
    <t>Базовий період (факт)</t>
  </si>
  <si>
    <t>(найменування ліцензіата)</t>
  </si>
  <si>
    <t>Річний план</t>
  </si>
  <si>
    <t>Попередній до базового період (факт) </t>
  </si>
  <si>
    <t>Відпуск теплової енергії з колекторів власних генеруючих джерел, усього,  у тому числі: </t>
  </si>
  <si>
    <t>котельні </t>
  </si>
  <si>
    <t>Надходження в мережу ліцензіата теплової енергії, яка вироблена іншими виробниками, усього, у тому числі: </t>
  </si>
  <si>
    <t>Надходження теплової енергії в мережу ліцензіата, усього (рядок 2 + рядок 1) </t>
  </si>
  <si>
    <t>те саме у відсотках від пункту 3 </t>
  </si>
  <si>
    <t>те саме у відсотках від пункту 2.2 </t>
  </si>
  <si>
    <t>Надходження теплової енергії ліцензіата в мережу інших теплотранспортуючих організацій </t>
  </si>
  <si>
    <t>Втрати теплової енергії ліцензіата в теплових мережах інших теплотраспортуючих організацій</t>
  </si>
  <si>
    <t>те саме у відсотках від рядка 3</t>
  </si>
  <si>
    <t>%</t>
  </si>
  <si>
    <t>7.1 </t>
  </si>
  <si>
    <t>7.2 </t>
  </si>
  <si>
    <t>7.3 </t>
  </si>
  <si>
    <t>господарські потреби ліцензованої діяльності ліцензіата </t>
  </si>
  <si>
    <t>корисний відпуск теплової енергії власним споживачам ліцензіата, усього, у тому числі на потреби: </t>
  </si>
  <si>
    <t>7.3.1 </t>
  </si>
  <si>
    <t>населення</t>
  </si>
  <si>
    <t>7.3.2 </t>
  </si>
  <si>
    <t>релігійних організацій</t>
  </si>
  <si>
    <t>7.3.3 </t>
  </si>
  <si>
    <t>7.3.4 </t>
  </si>
  <si>
    <t>те саме у відсотках від рядка 7.3 </t>
  </si>
  <si>
    <t>те ж у відсотках від рядка 7.3 </t>
  </si>
  <si>
    <t>8.1 </t>
  </si>
  <si>
    <t>8.3 </t>
  </si>
  <si>
    <t>8.2 </t>
  </si>
  <si>
    <t>8.4 </t>
  </si>
  <si>
    <t>у тому числі  за місяцями </t>
  </si>
  <si>
    <t>до рішення виконавчого комітету</t>
  </si>
  <si>
    <t>№ з/п </t>
  </si>
  <si>
    <t>Додаток 2</t>
  </si>
  <si>
    <t xml:space="preserve">Річний план </t>
  </si>
  <si>
    <t>1. </t>
  </si>
  <si>
    <t>2. </t>
  </si>
  <si>
    <t>3. </t>
  </si>
  <si>
    <t>4. </t>
  </si>
  <si>
    <t>5.</t>
  </si>
  <si>
    <t>6.</t>
  </si>
  <si>
    <t>7.</t>
  </si>
  <si>
    <t>8.</t>
  </si>
  <si>
    <t>Відпуск теплової енергії субєкта господарювання на надання комунальих послуг споживачам, зокрема :</t>
  </si>
  <si>
    <t>9.1</t>
  </si>
  <si>
    <t>9.1.1</t>
  </si>
  <si>
    <t xml:space="preserve">населеня </t>
  </si>
  <si>
    <t>9.1.2</t>
  </si>
  <si>
    <t>релігійні організації</t>
  </si>
  <si>
    <t>9.1.3</t>
  </si>
  <si>
    <t>бюджетних установ та організацій</t>
  </si>
  <si>
    <t>9.1.4</t>
  </si>
  <si>
    <t>інших споживачів</t>
  </si>
  <si>
    <t>9.2</t>
  </si>
  <si>
    <t>постачання гарячої води,
зокрема на потреби:</t>
  </si>
  <si>
    <t>постачання теплової енергії 
зокрема на потреби:</t>
  </si>
  <si>
    <t>9.2.1</t>
  </si>
  <si>
    <t>9.2.2</t>
  </si>
  <si>
    <t>9.2.3</t>
  </si>
  <si>
    <t>9.2.4</t>
  </si>
  <si>
    <t>виробництва, транспортування та постачання теплової енергії на 2025 рік</t>
  </si>
  <si>
    <t xml:space="preserve">                          Начальник управління житлово-комунального господарства                                                                                                                                                        Володимир БОЖКО</t>
  </si>
  <si>
    <t xml:space="preserve">                          Керуючий санацією КП «ТВКГ»                                                                                                                                                                                                       Володимир ПРОХОРОВ</t>
  </si>
  <si>
    <t xml:space="preserve">                          Перший заступник міського голови з питань діяльності виконавчих органів ради                                                                                                                      Микола ПОКРОВА</t>
  </si>
  <si>
    <t>покупна теплова енергія (у Філії «ВП «ПАЕС» АТ «НАЕК «Енергоатом») </t>
  </si>
  <si>
    <t>теплова енергія інших власників для транспортування мережами ліцензіата (Філія «ВП «ПАЕС» 
АТ «НАЕК «Енергоатом») </t>
  </si>
  <si>
    <t>у тому числі втрати в теплових мережах ліцензіата теплової енергії інших власників (Філія «ВП «ПАЕС» АТ «НАЕК «Енергоатом») </t>
  </si>
  <si>
    <t>теплова енергія інших власників (Філія «ВП «ПАЕС» АТ «НАЕК «Енергоатом») </t>
  </si>
  <si>
    <t>від '_26__' _04_ 2024 р. № 227____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</si>
</sst>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name val="Bookman Old Style"/>
      <family val="1"/>
      <charset val="204"/>
    </font>
    <font>
      <b/>
      <sz val="13"/>
      <name val="Bookman Old Style"/>
      <family val="1"/>
      <charset val="204"/>
    </font>
    <font>
      <sz val="13"/>
      <name val="Arial Cyr"/>
      <charset val="204"/>
    </font>
    <font>
      <sz val="13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7"/>
      <color indexed="8"/>
      <name val="Times New Roman"/>
      <family val="1"/>
      <charset val="204"/>
    </font>
    <font>
      <sz val="17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22"/>
      <color indexed="8"/>
      <name val="Calibri"/>
      <family val="2"/>
      <charset val="204"/>
    </font>
    <font>
      <sz val="2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name val="Times New R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0" fontId="6" fillId="0" borderId="0" xfId="1" applyFont="1"/>
    <xf numFmtId="0" fontId="8" fillId="0" borderId="0" xfId="1" applyFont="1"/>
    <xf numFmtId="0" fontId="9" fillId="0" borderId="0" xfId="1" applyFont="1"/>
    <xf numFmtId="0" fontId="2" fillId="0" borderId="0" xfId="0" applyFont="1" applyAlignment="1">
      <alignment horizontal="center"/>
    </xf>
    <xf numFmtId="0" fontId="7" fillId="0" borderId="0" xfId="0" applyFont="1"/>
    <xf numFmtId="0" fontId="10" fillId="0" borderId="0" xfId="1" applyFont="1"/>
    <xf numFmtId="0" fontId="11" fillId="0" borderId="0" xfId="1" applyFont="1"/>
    <xf numFmtId="4" fontId="8" fillId="0" borderId="0" xfId="1" applyNumberFormat="1" applyFont="1"/>
    <xf numFmtId="0" fontId="14" fillId="0" borderId="0" xfId="1" applyFont="1"/>
    <xf numFmtId="0" fontId="12" fillId="0" borderId="0" xfId="0" applyFont="1"/>
    <xf numFmtId="0" fontId="12" fillId="0" borderId="0" xfId="1" applyFont="1"/>
    <xf numFmtId="0" fontId="13" fillId="0" borderId="0" xfId="1" applyFont="1"/>
    <xf numFmtId="0" fontId="13" fillId="0" borderId="0" xfId="0" applyFont="1"/>
    <xf numFmtId="0" fontId="16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17" fillId="0" borderId="0" xfId="0" applyFont="1"/>
    <xf numFmtId="0" fontId="3" fillId="0" borderId="1" xfId="0" applyFont="1" applyBorder="1"/>
    <xf numFmtId="0" fontId="21" fillId="0" borderId="0" xfId="0" applyFont="1" applyAlignment="1">
      <alignment horizontal="center" vertical="center" wrapText="1"/>
    </xf>
    <xf numFmtId="0" fontId="20" fillId="0" borderId="0" xfId="1" applyFont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3" fontId="22" fillId="0" borderId="0" xfId="1" applyNumberFormat="1" applyFont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3" fontId="22" fillId="0" borderId="16" xfId="1" applyNumberFormat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3" fontId="22" fillId="0" borderId="11" xfId="1" applyNumberFormat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3" fontId="22" fillId="0" borderId="25" xfId="1" applyNumberFormat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2" fillId="0" borderId="15" xfId="1" applyFont="1" applyBorder="1" applyAlignment="1">
      <alignment vertical="center" wrapText="1"/>
    </xf>
    <xf numFmtId="0" fontId="22" fillId="0" borderId="16" xfId="1" applyFont="1" applyBorder="1" applyAlignment="1">
      <alignment vertical="center" wrapText="1"/>
    </xf>
    <xf numFmtId="0" fontId="22" fillId="0" borderId="17" xfId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22" fillId="0" borderId="18" xfId="1" applyFont="1" applyBorder="1" applyAlignment="1">
      <alignment vertical="center" wrapText="1"/>
    </xf>
    <xf numFmtId="0" fontId="22" fillId="0" borderId="14" xfId="1" applyFont="1" applyBorder="1" applyAlignment="1">
      <alignment vertical="center" wrapText="1"/>
    </xf>
    <xf numFmtId="0" fontId="22" fillId="0" borderId="29" xfId="1" applyFont="1" applyBorder="1" applyAlignment="1">
      <alignment vertical="center" wrapText="1"/>
    </xf>
    <xf numFmtId="0" fontId="22" fillId="0" borderId="11" xfId="1" applyFont="1" applyBorder="1" applyAlignment="1">
      <alignment vertical="center" wrapText="1"/>
    </xf>
    <xf numFmtId="0" fontId="22" fillId="0" borderId="19" xfId="1" applyFont="1" applyBorder="1" applyAlignment="1">
      <alignment vertical="center" wrapText="1"/>
    </xf>
    <xf numFmtId="0" fontId="22" fillId="0" borderId="9" xfId="1" applyFont="1" applyBorder="1" applyAlignment="1">
      <alignment vertical="center" wrapText="1"/>
    </xf>
    <xf numFmtId="0" fontId="22" fillId="0" borderId="10" xfId="1" applyFont="1" applyBorder="1" applyAlignment="1">
      <alignment vertical="center" wrapText="1"/>
    </xf>
    <xf numFmtId="0" fontId="22" fillId="0" borderId="6" xfId="1" applyFont="1" applyBorder="1" applyAlignment="1">
      <alignment vertical="center" wrapText="1"/>
    </xf>
    <xf numFmtId="0" fontId="23" fillId="0" borderId="0" xfId="0" applyFont="1"/>
    <xf numFmtId="164" fontId="23" fillId="0" borderId="10" xfId="1" applyNumberFormat="1" applyFont="1" applyBorder="1" applyAlignment="1">
      <alignment horizontal="right" vertical="center" wrapText="1"/>
    </xf>
    <xf numFmtId="164" fontId="23" fillId="0" borderId="15" xfId="1" applyNumberFormat="1" applyFont="1" applyBorder="1" applyAlignment="1">
      <alignment horizontal="right" vertical="center" wrapText="1"/>
    </xf>
    <xf numFmtId="164" fontId="18" fillId="0" borderId="10" xfId="1" applyNumberFormat="1" applyFont="1" applyBorder="1" applyAlignment="1">
      <alignment horizontal="right" vertical="center" wrapText="1"/>
    </xf>
    <xf numFmtId="164" fontId="23" fillId="0" borderId="24" xfId="1" applyNumberFormat="1" applyFont="1" applyBorder="1" applyAlignment="1">
      <alignment horizontal="right" vertical="center" wrapText="1"/>
    </xf>
    <xf numFmtId="164" fontId="23" fillId="0" borderId="11" xfId="1" applyNumberFormat="1" applyFont="1" applyBorder="1" applyAlignment="1">
      <alignment horizontal="right" vertical="center" wrapText="1"/>
    </xf>
    <xf numFmtId="164" fontId="23" fillId="0" borderId="16" xfId="1" applyNumberFormat="1" applyFont="1" applyBorder="1" applyAlignment="1">
      <alignment horizontal="right" vertical="center" wrapText="1"/>
    </xf>
    <xf numFmtId="164" fontId="23" fillId="0" borderId="25" xfId="1" applyNumberFormat="1" applyFont="1" applyBorder="1" applyAlignment="1">
      <alignment horizontal="right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23" fillId="0" borderId="26" xfId="1" applyFont="1" applyBorder="1" applyAlignment="1">
      <alignment horizontal="center" vertical="center" wrapText="1"/>
    </xf>
    <xf numFmtId="164" fontId="23" fillId="0" borderId="8" xfId="1" applyNumberFormat="1" applyFont="1" applyBorder="1" applyAlignment="1">
      <alignment horizontal="right" vertical="center" wrapText="1"/>
    </xf>
    <xf numFmtId="164" fontId="23" fillId="0" borderId="0" xfId="1" applyNumberFormat="1" applyFont="1" applyAlignment="1">
      <alignment horizontal="right" vertical="center" wrapText="1"/>
    </xf>
    <xf numFmtId="164" fontId="23" fillId="0" borderId="27" xfId="1" applyNumberFormat="1" applyFont="1" applyBorder="1" applyAlignment="1">
      <alignment horizontal="right" vertical="center" wrapText="1"/>
    </xf>
    <xf numFmtId="164" fontId="23" fillId="0" borderId="19" xfId="1" applyNumberFormat="1" applyFont="1" applyBorder="1" applyAlignment="1">
      <alignment horizontal="right" vertical="center" wrapText="1"/>
    </xf>
    <xf numFmtId="164" fontId="23" fillId="0" borderId="18" xfId="1" applyNumberFormat="1" applyFont="1" applyBorder="1" applyAlignment="1">
      <alignment horizontal="right" vertical="center" wrapText="1"/>
    </xf>
    <xf numFmtId="164" fontId="23" fillId="0" borderId="28" xfId="1" applyNumberFormat="1" applyFont="1" applyBorder="1" applyAlignment="1">
      <alignment horizontal="right" vertical="center" wrapText="1"/>
    </xf>
    <xf numFmtId="2" fontId="23" fillId="0" borderId="11" xfId="1" applyNumberFormat="1" applyFont="1" applyBorder="1" applyAlignment="1">
      <alignment horizontal="right" vertical="center" wrapText="1"/>
    </xf>
    <xf numFmtId="2" fontId="18" fillId="0" borderId="11" xfId="1" applyNumberFormat="1" applyFont="1" applyBorder="1" applyAlignment="1">
      <alignment horizontal="right" vertical="center" wrapText="1"/>
    </xf>
    <xf numFmtId="3" fontId="23" fillId="0" borderId="19" xfId="1" applyNumberFormat="1" applyFont="1" applyBorder="1" applyAlignment="1">
      <alignment horizontal="center" vertical="center" wrapText="1"/>
    </xf>
    <xf numFmtId="3" fontId="23" fillId="0" borderId="18" xfId="1" applyNumberFormat="1" applyFont="1" applyBorder="1" applyAlignment="1">
      <alignment horizontal="center" vertical="center" wrapText="1"/>
    </xf>
    <xf numFmtId="3" fontId="23" fillId="0" borderId="28" xfId="1" applyNumberFormat="1" applyFont="1" applyBorder="1" applyAlignment="1">
      <alignment horizontal="center" vertical="center" wrapText="1"/>
    </xf>
    <xf numFmtId="3" fontId="23" fillId="0" borderId="9" xfId="1" applyNumberFormat="1" applyFont="1" applyBorder="1" applyAlignment="1">
      <alignment horizontal="center" vertical="center" wrapText="1"/>
    </xf>
    <xf numFmtId="3" fontId="23" fillId="0" borderId="14" xfId="1" applyNumberFormat="1" applyFont="1" applyBorder="1" applyAlignment="1">
      <alignment horizontal="center" vertical="center" wrapText="1"/>
    </xf>
    <xf numFmtId="3" fontId="23" fillId="0" borderId="20" xfId="1" applyNumberFormat="1" applyFont="1" applyBorder="1" applyAlignment="1">
      <alignment horizontal="center" vertical="center" wrapText="1"/>
    </xf>
    <xf numFmtId="3" fontId="23" fillId="0" borderId="8" xfId="1" applyNumberFormat="1" applyFont="1" applyBorder="1" applyAlignment="1">
      <alignment horizontal="center" vertical="center" wrapText="1"/>
    </xf>
    <xf numFmtId="3" fontId="23" fillId="0" borderId="0" xfId="1" applyNumberFormat="1" applyFont="1" applyAlignment="1">
      <alignment horizontal="center" vertical="center" wrapText="1"/>
    </xf>
    <xf numFmtId="3" fontId="23" fillId="0" borderId="27" xfId="1" applyNumberFormat="1" applyFont="1" applyBorder="1" applyAlignment="1">
      <alignment horizontal="center" vertical="center" wrapText="1"/>
    </xf>
    <xf numFmtId="164" fontId="23" fillId="2" borderId="29" xfId="1" applyNumberFormat="1" applyFont="1" applyFill="1" applyBorder="1" applyAlignment="1">
      <alignment horizontal="right" vertical="center" wrapText="1"/>
    </xf>
    <xf numFmtId="164" fontId="23" fillId="0" borderId="36" xfId="1" applyNumberFormat="1" applyFont="1" applyBorder="1" applyAlignment="1">
      <alignment horizontal="right" vertical="center" wrapText="1"/>
    </xf>
    <xf numFmtId="3" fontId="23" fillId="2" borderId="29" xfId="1" applyNumberFormat="1" applyFont="1" applyFill="1" applyBorder="1" applyAlignment="1">
      <alignment horizontal="center" vertical="center" wrapText="1"/>
    </xf>
    <xf numFmtId="3" fontId="23" fillId="2" borderId="32" xfId="1" applyNumberFormat="1" applyFont="1" applyFill="1" applyBorder="1" applyAlignment="1">
      <alignment horizontal="center" vertical="center" wrapText="1"/>
    </xf>
    <xf numFmtId="3" fontId="23" fillId="2" borderId="36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Border="1" applyAlignment="1">
      <alignment horizontal="right" vertical="center" wrapText="1"/>
    </xf>
    <xf numFmtId="165" fontId="18" fillId="0" borderId="29" xfId="1" applyNumberFormat="1" applyFont="1" applyBorder="1" applyAlignment="1">
      <alignment horizontal="right" vertical="center" wrapText="1"/>
    </xf>
    <xf numFmtId="165" fontId="23" fillId="2" borderId="29" xfId="1" applyNumberFormat="1" applyFont="1" applyFill="1" applyBorder="1" applyAlignment="1">
      <alignment horizontal="center" vertical="center" wrapText="1"/>
    </xf>
    <xf numFmtId="165" fontId="23" fillId="2" borderId="32" xfId="1" applyNumberFormat="1" applyFont="1" applyFill="1" applyBorder="1" applyAlignment="1">
      <alignment horizontal="center" vertical="center" wrapText="1"/>
    </xf>
    <xf numFmtId="165" fontId="23" fillId="0" borderId="36" xfId="1" applyNumberFormat="1" applyFont="1" applyBorder="1" applyAlignment="1">
      <alignment horizontal="right" vertical="center" wrapText="1"/>
    </xf>
    <xf numFmtId="164" fontId="23" fillId="0" borderId="29" xfId="1" applyNumberFormat="1" applyFont="1" applyBorder="1" applyAlignment="1">
      <alignment horizontal="right" vertical="center" wrapText="1"/>
    </xf>
    <xf numFmtId="164" fontId="23" fillId="0" borderId="32" xfId="1" applyNumberFormat="1" applyFont="1" applyBorder="1" applyAlignment="1">
      <alignment horizontal="right" vertical="center" wrapText="1"/>
    </xf>
    <xf numFmtId="4" fontId="23" fillId="0" borderId="29" xfId="1" applyNumberFormat="1" applyFont="1" applyBorder="1" applyAlignment="1">
      <alignment horizontal="right" vertical="center" wrapText="1"/>
    </xf>
    <xf numFmtId="4" fontId="18" fillId="0" borderId="29" xfId="1" applyNumberFormat="1" applyFont="1" applyBorder="1" applyAlignment="1">
      <alignment horizontal="right" vertical="center" wrapText="1"/>
    </xf>
    <xf numFmtId="164" fontId="24" fillId="0" borderId="29" xfId="1" applyNumberFormat="1" applyFont="1" applyBorder="1" applyAlignment="1">
      <alignment horizontal="right" vertical="center" wrapText="1"/>
    </xf>
    <xf numFmtId="164" fontId="24" fillId="0" borderId="32" xfId="1" applyNumberFormat="1" applyFont="1" applyBorder="1" applyAlignment="1">
      <alignment horizontal="right" vertical="center" wrapText="1"/>
    </xf>
    <xf numFmtId="164" fontId="24" fillId="0" borderId="36" xfId="1" applyNumberFormat="1" applyFont="1" applyBorder="1" applyAlignment="1">
      <alignment horizontal="right" vertical="center" wrapText="1"/>
    </xf>
    <xf numFmtId="4" fontId="23" fillId="0" borderId="11" xfId="1" applyNumberFormat="1" applyFont="1" applyBorder="1" applyAlignment="1">
      <alignment horizontal="right" vertical="center" wrapText="1"/>
    </xf>
    <xf numFmtId="164" fontId="23" fillId="0" borderId="34" xfId="1" applyNumberFormat="1" applyFont="1" applyBorder="1" applyAlignment="1">
      <alignment horizontal="right" vertical="center" wrapText="1"/>
    </xf>
    <xf numFmtId="4" fontId="23" fillId="0" borderId="9" xfId="1" applyNumberFormat="1" applyFont="1" applyBorder="1" applyAlignment="1">
      <alignment horizontal="right" vertical="center" wrapText="1"/>
    </xf>
    <xf numFmtId="4" fontId="18" fillId="0" borderId="9" xfId="1" applyNumberFormat="1" applyFont="1" applyBorder="1" applyAlignment="1">
      <alignment horizontal="right" vertical="center" wrapText="1"/>
    </xf>
    <xf numFmtId="165" fontId="23" fillId="0" borderId="10" xfId="1" applyNumberFormat="1" applyFont="1" applyBorder="1" applyAlignment="1">
      <alignment horizontal="right" vertical="center" wrapText="1"/>
    </xf>
    <xf numFmtId="165" fontId="18" fillId="0" borderId="10" xfId="1" applyNumberFormat="1" applyFont="1" applyBorder="1" applyAlignment="1">
      <alignment horizontal="right" vertical="center" wrapText="1"/>
    </xf>
    <xf numFmtId="165" fontId="24" fillId="0" borderId="10" xfId="1" applyNumberFormat="1" applyFont="1" applyBorder="1" applyAlignment="1">
      <alignment horizontal="right" vertical="center" wrapText="1"/>
    </xf>
    <xf numFmtId="165" fontId="23" fillId="0" borderId="35" xfId="1" applyNumberFormat="1" applyFont="1" applyBorder="1" applyAlignment="1">
      <alignment horizontal="right" vertical="center" wrapText="1"/>
    </xf>
    <xf numFmtId="165" fontId="24" fillId="0" borderId="29" xfId="1" applyNumberFormat="1" applyFont="1" applyBorder="1" applyAlignment="1">
      <alignment horizontal="right" vertical="center" wrapText="1"/>
    </xf>
    <xf numFmtId="165" fontId="23" fillId="0" borderId="32" xfId="1" applyNumberFormat="1" applyFont="1" applyBorder="1" applyAlignment="1">
      <alignment horizontal="right" vertical="center" wrapText="1"/>
    </xf>
    <xf numFmtId="165" fontId="23" fillId="0" borderId="11" xfId="1" applyNumberFormat="1" applyFont="1" applyBorder="1" applyAlignment="1">
      <alignment horizontal="right" vertical="center" wrapText="1"/>
    </xf>
    <xf numFmtId="165" fontId="18" fillId="0" borderId="11" xfId="1" applyNumberFormat="1" applyFont="1" applyBorder="1" applyAlignment="1">
      <alignment horizontal="right" vertical="center" wrapText="1"/>
    </xf>
    <xf numFmtId="165" fontId="24" fillId="0" borderId="11" xfId="1" applyNumberFormat="1" applyFont="1" applyBorder="1" applyAlignment="1">
      <alignment horizontal="right" vertical="center" wrapText="1"/>
    </xf>
    <xf numFmtId="165" fontId="23" fillId="0" borderId="33" xfId="1" applyNumberFormat="1" applyFont="1" applyBorder="1" applyAlignment="1">
      <alignment horizontal="right" vertical="center" wrapText="1"/>
    </xf>
    <xf numFmtId="165" fontId="23" fillId="0" borderId="25" xfId="1" applyNumberFormat="1" applyFont="1" applyBorder="1" applyAlignment="1">
      <alignment horizontal="right" vertical="center" wrapText="1"/>
    </xf>
    <xf numFmtId="165" fontId="23" fillId="0" borderId="6" xfId="1" applyNumberFormat="1" applyFont="1" applyBorder="1" applyAlignment="1">
      <alignment horizontal="right" vertical="center" wrapText="1"/>
    </xf>
    <xf numFmtId="165" fontId="18" fillId="0" borderId="6" xfId="1" applyNumberFormat="1" applyFont="1" applyBorder="1" applyAlignment="1">
      <alignment horizontal="right" vertical="center" wrapText="1"/>
    </xf>
    <xf numFmtId="165" fontId="24" fillId="0" borderId="6" xfId="1" applyNumberFormat="1" applyFont="1" applyBorder="1" applyAlignment="1">
      <alignment horizontal="right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2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21" fillId="0" borderId="8" xfId="0" applyNumberFormat="1" applyFont="1" applyBorder="1" applyAlignment="1">
      <alignment horizontal="center" vertical="center" wrapText="1"/>
    </xf>
    <xf numFmtId="49" fontId="20" fillId="0" borderId="29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/>
    <xf numFmtId="164" fontId="18" fillId="2" borderId="29" xfId="1" applyNumberFormat="1" applyFont="1" applyFill="1" applyBorder="1" applyAlignment="1">
      <alignment horizontal="right" vertical="center" wrapText="1"/>
    </xf>
    <xf numFmtId="4" fontId="18" fillId="0" borderId="37" xfId="1" applyNumberFormat="1" applyFont="1" applyBorder="1" applyAlignment="1">
      <alignment horizontal="right" vertical="center" wrapText="1"/>
    </xf>
    <xf numFmtId="0" fontId="20" fillId="0" borderId="12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165" fontId="23" fillId="0" borderId="0" xfId="1" applyNumberFormat="1" applyFont="1" applyAlignment="1">
      <alignment horizontal="right" vertical="center" wrapText="1"/>
    </xf>
    <xf numFmtId="165" fontId="18" fillId="0" borderId="0" xfId="1" applyNumberFormat="1" applyFont="1" applyAlignment="1">
      <alignment horizontal="right" vertical="center" wrapText="1"/>
    </xf>
    <xf numFmtId="165" fontId="24" fillId="0" borderId="0" xfId="1" applyNumberFormat="1" applyFont="1" applyAlignment="1">
      <alignment horizontal="right" vertical="center" wrapText="1"/>
    </xf>
    <xf numFmtId="0" fontId="22" fillId="0" borderId="12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165" fontId="23" fillId="0" borderId="12" xfId="1" applyNumberFormat="1" applyFont="1" applyBorder="1" applyAlignment="1">
      <alignment horizontal="right" vertical="center" wrapText="1"/>
    </xf>
    <xf numFmtId="165" fontId="18" fillId="0" borderId="12" xfId="1" applyNumberFormat="1" applyFont="1" applyBorder="1" applyAlignment="1">
      <alignment horizontal="right" vertical="center" wrapText="1"/>
    </xf>
    <xf numFmtId="165" fontId="24" fillId="0" borderId="12" xfId="1" applyNumberFormat="1" applyFont="1" applyBorder="1" applyAlignment="1">
      <alignment horizontal="right" vertical="center" wrapText="1"/>
    </xf>
    <xf numFmtId="165" fontId="23" fillId="0" borderId="39" xfId="1" applyNumberFormat="1" applyFont="1" applyBorder="1" applyAlignment="1">
      <alignment horizontal="right" vertical="center" wrapText="1"/>
    </xf>
    <xf numFmtId="165" fontId="23" fillId="0" borderId="40" xfId="1" applyNumberFormat="1" applyFont="1" applyBorder="1" applyAlignment="1">
      <alignment horizontal="right" vertical="center" wrapText="1"/>
    </xf>
    <xf numFmtId="0" fontId="20" fillId="0" borderId="38" xfId="1" applyFont="1" applyBorder="1" applyAlignment="1">
      <alignment horizontal="center" vertical="center" wrapText="1"/>
    </xf>
    <xf numFmtId="49" fontId="20" fillId="0" borderId="30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0" fontId="22" fillId="0" borderId="38" xfId="1" applyFont="1" applyBorder="1" applyAlignment="1">
      <alignment vertical="center" wrapText="1"/>
    </xf>
    <xf numFmtId="0" fontId="22" fillId="0" borderId="30" xfId="1" applyFont="1" applyBorder="1" applyAlignment="1">
      <alignment vertical="center" wrapText="1"/>
    </xf>
    <xf numFmtId="0" fontId="22" fillId="0" borderId="38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165" fontId="23" fillId="0" borderId="38" xfId="1" applyNumberFormat="1" applyFont="1" applyBorder="1" applyAlignment="1">
      <alignment horizontal="right" vertical="center" wrapText="1"/>
    </xf>
    <xf numFmtId="165" fontId="23" fillId="0" borderId="30" xfId="1" applyNumberFormat="1" applyFont="1" applyBorder="1" applyAlignment="1">
      <alignment horizontal="right" vertical="center" wrapText="1"/>
    </xf>
    <xf numFmtId="165" fontId="18" fillId="0" borderId="30" xfId="1" applyNumberFormat="1" applyFont="1" applyBorder="1" applyAlignment="1">
      <alignment horizontal="right" vertical="center" wrapText="1"/>
    </xf>
    <xf numFmtId="165" fontId="24" fillId="0" borderId="30" xfId="1" applyNumberFormat="1" applyFont="1" applyBorder="1" applyAlignment="1">
      <alignment horizontal="right" vertical="center" wrapText="1"/>
    </xf>
    <xf numFmtId="165" fontId="23" fillId="0" borderId="24" xfId="1" applyNumberFormat="1" applyFont="1" applyBorder="1" applyAlignment="1">
      <alignment horizontal="right" vertical="center" wrapText="1"/>
    </xf>
    <xf numFmtId="3" fontId="23" fillId="0" borderId="6" xfId="1" applyNumberFormat="1" applyFont="1" applyBorder="1" applyAlignment="1">
      <alignment horizontal="center" vertical="center" wrapText="1"/>
    </xf>
    <xf numFmtId="3" fontId="23" fillId="0" borderId="17" xfId="1" applyNumberFormat="1" applyFont="1" applyBorder="1" applyAlignment="1">
      <alignment horizontal="center" vertical="center" wrapText="1"/>
    </xf>
    <xf numFmtId="164" fontId="23" fillId="0" borderId="38" xfId="1" applyNumberFormat="1" applyFont="1" applyBorder="1" applyAlignment="1">
      <alignment horizontal="right" vertical="center" wrapText="1"/>
    </xf>
    <xf numFmtId="2" fontId="23" fillId="0" borderId="16" xfId="1" applyNumberFormat="1" applyFont="1" applyBorder="1" applyAlignment="1">
      <alignment horizontal="right" vertical="center" wrapText="1"/>
    </xf>
    <xf numFmtId="3" fontId="23" fillId="0" borderId="29" xfId="1" applyNumberFormat="1" applyFont="1" applyBorder="1" applyAlignment="1">
      <alignment horizontal="center" vertical="center" wrapText="1"/>
    </xf>
    <xf numFmtId="0" fontId="22" fillId="0" borderId="15" xfId="1" applyFont="1" applyFill="1" applyBorder="1" applyAlignment="1">
      <alignment vertical="center" wrapText="1"/>
    </xf>
    <xf numFmtId="0" fontId="22" fillId="0" borderId="16" xfId="1" applyFont="1" applyFill="1" applyBorder="1" applyAlignment="1">
      <alignment vertical="center" wrapText="1"/>
    </xf>
    <xf numFmtId="0" fontId="22" fillId="0" borderId="17" xfId="1" applyFont="1" applyFill="1" applyBorder="1" applyAlignment="1">
      <alignment vertical="center" wrapText="1"/>
    </xf>
    <xf numFmtId="0" fontId="22" fillId="0" borderId="0" xfId="1" applyFont="1" applyFill="1" applyAlignment="1">
      <alignment vertical="center" wrapText="1"/>
    </xf>
    <xf numFmtId="0" fontId="22" fillId="0" borderId="18" xfId="1" applyFont="1" applyFill="1" applyBorder="1" applyAlignment="1">
      <alignment vertical="center" wrapText="1"/>
    </xf>
    <xf numFmtId="0" fontId="22" fillId="0" borderId="14" xfId="1" applyFont="1" applyFill="1" applyBorder="1" applyAlignment="1">
      <alignment vertical="center" wrapText="1"/>
    </xf>
    <xf numFmtId="0" fontId="22" fillId="0" borderId="29" xfId="1" applyFont="1" applyFill="1" applyBorder="1" applyAlignment="1">
      <alignment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Border="1"/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12" xfId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2">
    <cellStyle name="Обычный" xfId="0" builtinId="0"/>
    <cellStyle name="Обычный 5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R82"/>
  <sheetViews>
    <sheetView tabSelected="1" view="pageBreakPreview" topLeftCell="C1" zoomScale="59" zoomScaleNormal="69" zoomScaleSheetLayoutView="59" workbookViewId="0">
      <selection activeCell="O4" sqref="O4"/>
    </sheetView>
  </sheetViews>
  <sheetFormatPr defaultColWidth="9.140625" defaultRowHeight="17.25" outlineLevelRow="1"/>
  <cols>
    <col min="1" max="1" width="8.7109375" style="3" customWidth="1"/>
    <col min="2" max="2" width="52.5703125" style="3" customWidth="1"/>
    <col min="3" max="3" width="13.7109375" style="3" customWidth="1"/>
    <col min="4" max="4" width="18" style="3" customWidth="1"/>
    <col min="5" max="5" width="17.5703125" style="3" customWidth="1"/>
    <col min="6" max="6" width="18.28515625" style="5" customWidth="1"/>
    <col min="7" max="18" width="15.7109375" style="3" customWidth="1"/>
    <col min="19" max="16384" width="9.140625" style="3"/>
  </cols>
  <sheetData>
    <row r="1" spans="1:18" ht="26.25">
      <c r="A1" s="1"/>
      <c r="B1" s="5"/>
      <c r="F1" s="3"/>
      <c r="G1" s="2"/>
      <c r="H1" s="2"/>
      <c r="I1" s="2"/>
      <c r="J1" s="2"/>
      <c r="K1" s="2"/>
      <c r="O1" s="135" t="s">
        <v>86</v>
      </c>
      <c r="Q1" s="25"/>
      <c r="R1" s="17"/>
    </row>
    <row r="2" spans="1:18" ht="26.25">
      <c r="A2" s="4"/>
      <c r="B2" s="5"/>
      <c r="F2" s="3"/>
      <c r="G2" s="2"/>
      <c r="H2" s="2"/>
      <c r="I2" s="2"/>
      <c r="J2" s="2"/>
      <c r="K2" s="2"/>
      <c r="O2" s="135" t="s">
        <v>84</v>
      </c>
      <c r="Q2" s="25"/>
      <c r="R2" s="17"/>
    </row>
    <row r="3" spans="1:18" ht="26.25">
      <c r="A3" s="5"/>
      <c r="B3" s="5"/>
      <c r="F3" s="3"/>
      <c r="G3" s="2"/>
      <c r="H3" s="2"/>
      <c r="I3" s="2"/>
      <c r="J3" s="2"/>
      <c r="K3" s="2"/>
      <c r="O3" s="135" t="s">
        <v>0</v>
      </c>
      <c r="Q3" s="25"/>
      <c r="R3" s="17"/>
    </row>
    <row r="4" spans="1:18" ht="27.75" customHeight="1">
      <c r="B4" s="6"/>
      <c r="C4" s="6"/>
      <c r="D4" s="6"/>
      <c r="E4" s="6"/>
      <c r="F4" s="6"/>
      <c r="M4" s="7"/>
      <c r="O4" s="142" t="s">
        <v>121</v>
      </c>
      <c r="Q4" s="25"/>
      <c r="R4" s="17"/>
    </row>
    <row r="5" spans="1:18" ht="26.25" customHeight="1">
      <c r="A5" s="188" t="s">
        <v>87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</row>
    <row r="6" spans="1:18" ht="27" customHeight="1">
      <c r="A6" s="188" t="s">
        <v>113</v>
      </c>
      <c r="B6" s="188"/>
      <c r="C6" s="188"/>
      <c r="D6" s="188"/>
      <c r="E6" s="188"/>
      <c r="F6" s="188"/>
      <c r="G6" s="189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</row>
    <row r="7" spans="1:18" ht="4.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</row>
    <row r="8" spans="1:18" ht="19.5" customHeight="1">
      <c r="A8" s="188" t="s">
        <v>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</row>
    <row r="9" spans="1:18">
      <c r="E9" s="26"/>
      <c r="F9" s="191" t="s">
        <v>53</v>
      </c>
      <c r="G9" s="192"/>
      <c r="H9" s="192"/>
      <c r="I9" s="192"/>
      <c r="J9" s="192"/>
      <c r="K9" s="192"/>
      <c r="L9" s="26"/>
    </row>
    <row r="10" spans="1:18" ht="18.75" customHeight="1" thickBot="1">
      <c r="A10" s="2"/>
      <c r="B10" s="2"/>
      <c r="C10" s="2"/>
      <c r="D10" s="2"/>
      <c r="E10" s="2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17" customFormat="1" ht="41.25" customHeight="1" thickBot="1">
      <c r="A11" s="185" t="s">
        <v>85</v>
      </c>
      <c r="B11" s="183" t="s">
        <v>2</v>
      </c>
      <c r="C11" s="181" t="s">
        <v>3</v>
      </c>
      <c r="D11" s="185" t="s">
        <v>55</v>
      </c>
      <c r="E11" s="183" t="s">
        <v>52</v>
      </c>
      <c r="F11" s="181" t="s">
        <v>54</v>
      </c>
      <c r="G11" s="183" t="s">
        <v>83</v>
      </c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</row>
    <row r="12" spans="1:18" s="17" customFormat="1" ht="44.25" customHeight="1" thickBot="1">
      <c r="A12" s="186"/>
      <c r="B12" s="187"/>
      <c r="C12" s="182"/>
      <c r="D12" s="186"/>
      <c r="E12" s="187"/>
      <c r="F12" s="182"/>
      <c r="G12" s="121" t="s">
        <v>4</v>
      </c>
      <c r="H12" s="121" t="s">
        <v>5</v>
      </c>
      <c r="I12" s="121" t="s">
        <v>6</v>
      </c>
      <c r="J12" s="123" t="s">
        <v>7</v>
      </c>
      <c r="K12" s="121" t="s">
        <v>8</v>
      </c>
      <c r="L12" s="121" t="s">
        <v>9</v>
      </c>
      <c r="M12" s="121" t="s">
        <v>10</v>
      </c>
      <c r="N12" s="121" t="s">
        <v>11</v>
      </c>
      <c r="O12" s="121" t="s">
        <v>12</v>
      </c>
      <c r="P12" s="121" t="s">
        <v>13</v>
      </c>
      <c r="Q12" s="121" t="s">
        <v>14</v>
      </c>
      <c r="R12" s="123" t="s">
        <v>15</v>
      </c>
    </row>
    <row r="13" spans="1:18" s="17" customFormat="1" ht="22.5" customHeight="1" thickBot="1">
      <c r="A13" s="124" t="s">
        <v>16</v>
      </c>
      <c r="B13" s="125" t="s">
        <v>17</v>
      </c>
      <c r="C13" s="124" t="s">
        <v>18</v>
      </c>
      <c r="D13" s="124" t="s">
        <v>19</v>
      </c>
      <c r="E13" s="125" t="s">
        <v>20</v>
      </c>
      <c r="F13" s="124" t="s">
        <v>21</v>
      </c>
      <c r="G13" s="125" t="s">
        <v>22</v>
      </c>
      <c r="H13" s="126" t="s">
        <v>23</v>
      </c>
      <c r="I13" s="124" t="s">
        <v>24</v>
      </c>
      <c r="J13" s="126" t="s">
        <v>25</v>
      </c>
      <c r="K13" s="126" t="s">
        <v>26</v>
      </c>
      <c r="L13" s="124" t="s">
        <v>27</v>
      </c>
      <c r="M13" s="124" t="s">
        <v>28</v>
      </c>
      <c r="N13" s="124" t="s">
        <v>29</v>
      </c>
      <c r="O13" s="124" t="s">
        <v>30</v>
      </c>
      <c r="P13" s="124" t="s">
        <v>31</v>
      </c>
      <c r="Q13" s="124" t="s">
        <v>32</v>
      </c>
      <c r="R13" s="127" t="s">
        <v>33</v>
      </c>
    </row>
    <row r="14" spans="1:18" s="17" customFormat="1" ht="66.75" customHeight="1">
      <c r="A14" s="31" t="s">
        <v>88</v>
      </c>
      <c r="B14" s="46" t="s">
        <v>56</v>
      </c>
      <c r="C14" s="37" t="s">
        <v>34</v>
      </c>
      <c r="D14" s="37">
        <v>0</v>
      </c>
      <c r="E14" s="38">
        <v>0</v>
      </c>
      <c r="F14" s="37">
        <f>SUM(G14:R14)</f>
        <v>0</v>
      </c>
      <c r="G14" s="38">
        <f>G15</f>
        <v>0</v>
      </c>
      <c r="H14" s="37">
        <f t="shared" ref="H14:R14" si="0">H15</f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42">
        <f t="shared" si="0"/>
        <v>0</v>
      </c>
    </row>
    <row r="15" spans="1:18" s="17" customFormat="1" ht="84" customHeight="1">
      <c r="A15" s="32" t="s">
        <v>35</v>
      </c>
      <c r="B15" s="47" t="s">
        <v>36</v>
      </c>
      <c r="C15" s="35" t="s">
        <v>34</v>
      </c>
      <c r="D15" s="35">
        <v>0</v>
      </c>
      <c r="E15" s="132">
        <v>0</v>
      </c>
      <c r="F15" s="35">
        <f>F14</f>
        <v>0</v>
      </c>
      <c r="G15" s="39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3">
        <v>0</v>
      </c>
    </row>
    <row r="16" spans="1:18" s="17" customFormat="1" ht="22.5" customHeight="1" thickBot="1">
      <c r="A16" s="33" t="s">
        <v>37</v>
      </c>
      <c r="B16" s="48" t="s">
        <v>57</v>
      </c>
      <c r="C16" s="36" t="s">
        <v>34</v>
      </c>
      <c r="D16" s="36">
        <v>0</v>
      </c>
      <c r="E16" s="40">
        <v>0</v>
      </c>
      <c r="F16" s="36">
        <v>0</v>
      </c>
      <c r="G16" s="40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44">
        <v>0</v>
      </c>
    </row>
    <row r="17" spans="1:18" s="17" customFormat="1" ht="81.75" customHeight="1">
      <c r="A17" s="31" t="s">
        <v>89</v>
      </c>
      <c r="B17" s="174" t="s">
        <v>58</v>
      </c>
      <c r="C17" s="37" t="s">
        <v>34</v>
      </c>
      <c r="D17" s="59">
        <v>248157.399</v>
      </c>
      <c r="E17" s="60">
        <v>229848.239</v>
      </c>
      <c r="F17" s="61">
        <f>SUM(G17:R17)</f>
        <v>243795.96600000001</v>
      </c>
      <c r="G17" s="60">
        <v>48166.849000000002</v>
      </c>
      <c r="H17" s="59">
        <v>43261.705999999998</v>
      </c>
      <c r="I17" s="59">
        <v>38271.985999999997</v>
      </c>
      <c r="J17" s="59">
        <v>15292.233</v>
      </c>
      <c r="K17" s="59">
        <v>4899.3999999999996</v>
      </c>
      <c r="L17" s="59">
        <v>4020.0160000000001</v>
      </c>
      <c r="M17" s="59">
        <v>4036.404</v>
      </c>
      <c r="N17" s="59">
        <v>3886.61</v>
      </c>
      <c r="O17" s="59">
        <v>3510.5450000000001</v>
      </c>
      <c r="P17" s="59">
        <v>6594.3019999999997</v>
      </c>
      <c r="Q17" s="59">
        <v>30511.489000000001</v>
      </c>
      <c r="R17" s="62">
        <v>41344.425999999999</v>
      </c>
    </row>
    <row r="18" spans="1:18" s="17" customFormat="1" ht="59.25" customHeight="1">
      <c r="A18" s="32" t="s">
        <v>38</v>
      </c>
      <c r="B18" s="175" t="s">
        <v>117</v>
      </c>
      <c r="C18" s="35" t="s">
        <v>34</v>
      </c>
      <c r="D18" s="63">
        <v>248157.399</v>
      </c>
      <c r="E18" s="60">
        <v>229848.239</v>
      </c>
      <c r="F18" s="61">
        <f>SUM(G18:R18)</f>
        <v>243795.96600000001</v>
      </c>
      <c r="G18" s="64">
        <v>48166.849000000002</v>
      </c>
      <c r="H18" s="63">
        <v>43261.705999999998</v>
      </c>
      <c r="I18" s="63">
        <v>38271.985999999997</v>
      </c>
      <c r="J18" s="63">
        <v>15292.233</v>
      </c>
      <c r="K18" s="63">
        <v>4899.3999999999996</v>
      </c>
      <c r="L18" s="63">
        <v>4020.0160000000001</v>
      </c>
      <c r="M18" s="63">
        <v>4036.404</v>
      </c>
      <c r="N18" s="63">
        <v>3886.61</v>
      </c>
      <c r="O18" s="63">
        <v>3510.5450000000001</v>
      </c>
      <c r="P18" s="63">
        <v>6594.3019999999997</v>
      </c>
      <c r="Q18" s="63">
        <v>30511.489000000001</v>
      </c>
      <c r="R18" s="65">
        <v>41344.425999999999</v>
      </c>
    </row>
    <row r="19" spans="1:18" s="17" customFormat="1" ht="88.5" customHeight="1" thickBot="1">
      <c r="A19" s="33" t="s">
        <v>39</v>
      </c>
      <c r="B19" s="176" t="s">
        <v>118</v>
      </c>
      <c r="C19" s="36" t="s">
        <v>34</v>
      </c>
      <c r="D19" s="169">
        <v>0</v>
      </c>
      <c r="E19" s="170">
        <v>0</v>
      </c>
      <c r="F19" s="66">
        <v>0</v>
      </c>
      <c r="G19" s="67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8">
        <v>0</v>
      </c>
    </row>
    <row r="20" spans="1:18" s="17" customFormat="1" ht="66" customHeight="1">
      <c r="A20" s="34" t="s">
        <v>90</v>
      </c>
      <c r="B20" s="177" t="s">
        <v>59</v>
      </c>
      <c r="C20" s="128" t="s">
        <v>34</v>
      </c>
      <c r="D20" s="171">
        <f>D17+D14</f>
        <v>248157.399</v>
      </c>
      <c r="E20" s="171">
        <f>E17+E14</f>
        <v>229848.239</v>
      </c>
      <c r="F20" s="61">
        <f>SUM(G20:R20)</f>
        <v>243795.96600000001</v>
      </c>
      <c r="G20" s="70">
        <v>48166.849000000002</v>
      </c>
      <c r="H20" s="69">
        <v>43261.705999999998</v>
      </c>
      <c r="I20" s="69">
        <v>38271.985999999997</v>
      </c>
      <c r="J20" s="69">
        <v>15292.233</v>
      </c>
      <c r="K20" s="69">
        <v>4899.3999999999996</v>
      </c>
      <c r="L20" s="69">
        <v>4020.0160000000001</v>
      </c>
      <c r="M20" s="69">
        <v>4036.404</v>
      </c>
      <c r="N20" s="69">
        <v>3886.61</v>
      </c>
      <c r="O20" s="69">
        <v>3510.5450000000001</v>
      </c>
      <c r="P20" s="69">
        <v>6594.3019999999997</v>
      </c>
      <c r="Q20" s="69">
        <v>30511.489000000001</v>
      </c>
      <c r="R20" s="71">
        <v>41344.425999999999</v>
      </c>
    </row>
    <row r="21" spans="1:18" s="17" customFormat="1" ht="49.5" customHeight="1">
      <c r="A21" s="195" t="s">
        <v>91</v>
      </c>
      <c r="B21" s="178" t="s">
        <v>40</v>
      </c>
      <c r="C21" s="129" t="s">
        <v>34</v>
      </c>
      <c r="D21" s="72">
        <v>71759.254000000001</v>
      </c>
      <c r="E21" s="70">
        <v>65846.856</v>
      </c>
      <c r="F21" s="61">
        <f>SUM(G21:R21)</f>
        <v>35263.503000000004</v>
      </c>
      <c r="G21" s="73">
        <v>4811.607</v>
      </c>
      <c r="H21" s="72">
        <v>4209.5079999999998</v>
      </c>
      <c r="I21" s="72">
        <v>4142.9930000000004</v>
      </c>
      <c r="J21" s="72">
        <v>2386.547</v>
      </c>
      <c r="K21" s="72">
        <v>1932.2360000000001</v>
      </c>
      <c r="L21" s="72">
        <v>1354.8409999999999</v>
      </c>
      <c r="M21" s="72">
        <v>1873.703</v>
      </c>
      <c r="N21" s="72">
        <v>1880.306</v>
      </c>
      <c r="O21" s="72">
        <v>1660.944</v>
      </c>
      <c r="P21" s="72">
        <v>2611.1080000000002</v>
      </c>
      <c r="Q21" s="72">
        <v>3866</v>
      </c>
      <c r="R21" s="74">
        <v>4533.71</v>
      </c>
    </row>
    <row r="22" spans="1:18" s="17" customFormat="1" ht="30.75" customHeight="1">
      <c r="A22" s="196"/>
      <c r="B22" s="175" t="s">
        <v>60</v>
      </c>
      <c r="C22" s="35" t="s">
        <v>41</v>
      </c>
      <c r="D22" s="172">
        <f>D21/D20*100</f>
        <v>28.916830321871643</v>
      </c>
      <c r="E22" s="172">
        <f>E21/E20*100</f>
        <v>28.647970629002728</v>
      </c>
      <c r="F22" s="76">
        <f>F21/F20*100</f>
        <v>14.464350488883809</v>
      </c>
      <c r="G22" s="75">
        <v>9.99</v>
      </c>
      <c r="H22" s="75">
        <v>9.73</v>
      </c>
      <c r="I22" s="75">
        <v>10.83</v>
      </c>
      <c r="J22" s="75">
        <v>15.61</v>
      </c>
      <c r="K22" s="75">
        <v>39.44</v>
      </c>
      <c r="L22" s="75">
        <v>33.700000000000003</v>
      </c>
      <c r="M22" s="75">
        <v>46.42</v>
      </c>
      <c r="N22" s="75">
        <v>48.38</v>
      </c>
      <c r="O22" s="75">
        <v>47.31</v>
      </c>
      <c r="P22" s="75">
        <v>39.6</v>
      </c>
      <c r="Q22" s="75">
        <v>12.67</v>
      </c>
      <c r="R22" s="75">
        <v>10.97</v>
      </c>
    </row>
    <row r="23" spans="1:18" s="17" customFormat="1" ht="80.25" customHeight="1">
      <c r="A23" s="195" t="s">
        <v>42</v>
      </c>
      <c r="B23" s="178" t="s">
        <v>119</v>
      </c>
      <c r="C23" s="129" t="s">
        <v>34</v>
      </c>
      <c r="D23" s="77">
        <v>0</v>
      </c>
      <c r="E23" s="78">
        <v>0</v>
      </c>
      <c r="F23" s="77">
        <v>0</v>
      </c>
      <c r="G23" s="78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9">
        <v>0</v>
      </c>
    </row>
    <row r="24" spans="1:18" s="17" customFormat="1" ht="24.75" customHeight="1" thickBot="1">
      <c r="A24" s="197"/>
      <c r="B24" s="179" t="s">
        <v>61</v>
      </c>
      <c r="C24" s="130" t="s">
        <v>41</v>
      </c>
      <c r="D24" s="80">
        <v>0</v>
      </c>
      <c r="E24" s="81">
        <v>0</v>
      </c>
      <c r="F24" s="80">
        <v>0</v>
      </c>
      <c r="G24" s="81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2">
        <v>0</v>
      </c>
    </row>
    <row r="25" spans="1:18" s="17" customFormat="1" ht="60" customHeight="1">
      <c r="A25" s="136" t="s">
        <v>92</v>
      </c>
      <c r="B25" s="49" t="s">
        <v>62</v>
      </c>
      <c r="C25" s="128" t="s">
        <v>34</v>
      </c>
      <c r="D25" s="83">
        <v>0</v>
      </c>
      <c r="E25" s="84">
        <v>0</v>
      </c>
      <c r="F25" s="83">
        <v>0</v>
      </c>
      <c r="G25" s="84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5">
        <v>0</v>
      </c>
    </row>
    <row r="26" spans="1:18" s="17" customFormat="1" ht="65.25" customHeight="1">
      <c r="A26" s="199" t="s">
        <v>93</v>
      </c>
      <c r="B26" s="50" t="s">
        <v>63</v>
      </c>
      <c r="C26" s="129" t="s">
        <v>34</v>
      </c>
      <c r="D26" s="77">
        <v>0</v>
      </c>
      <c r="E26" s="78">
        <v>0</v>
      </c>
      <c r="F26" s="77">
        <v>0</v>
      </c>
      <c r="G26" s="78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9">
        <v>0</v>
      </c>
    </row>
    <row r="27" spans="1:18" s="17" customFormat="1" ht="22.5" customHeight="1" thickBot="1">
      <c r="A27" s="200"/>
      <c r="B27" s="51" t="s">
        <v>64</v>
      </c>
      <c r="C27" s="130" t="s">
        <v>65</v>
      </c>
      <c r="D27" s="80">
        <v>0</v>
      </c>
      <c r="E27" s="81">
        <v>0</v>
      </c>
      <c r="F27" s="80">
        <v>0</v>
      </c>
      <c r="G27" s="81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2">
        <v>0</v>
      </c>
    </row>
    <row r="28" spans="1:18" s="17" customFormat="1" ht="18" customHeight="1">
      <c r="A28" s="27"/>
      <c r="B28" s="28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17" customFormat="1" ht="32.25" customHeight="1">
      <c r="A29" s="203">
        <v>2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s="17" customFormat="1" ht="21" customHeight="1" thickBot="1">
      <c r="A30" s="205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</row>
    <row r="31" spans="1:18" s="17" customFormat="1" ht="20.25" customHeight="1" thickBot="1">
      <c r="A31" s="121" t="s">
        <v>16</v>
      </c>
      <c r="B31" s="121" t="s">
        <v>17</v>
      </c>
      <c r="C31" s="122" t="s">
        <v>18</v>
      </c>
      <c r="D31" s="121">
        <v>4</v>
      </c>
      <c r="E31" s="121" t="s">
        <v>20</v>
      </c>
      <c r="F31" s="121" t="s">
        <v>21</v>
      </c>
      <c r="G31" s="121" t="s">
        <v>22</v>
      </c>
      <c r="H31" s="121" t="s">
        <v>23</v>
      </c>
      <c r="I31" s="121" t="s">
        <v>24</v>
      </c>
      <c r="J31" s="121" t="s">
        <v>25</v>
      </c>
      <c r="K31" s="121" t="s">
        <v>26</v>
      </c>
      <c r="L31" s="122" t="s">
        <v>27</v>
      </c>
      <c r="M31" s="121" t="s">
        <v>28</v>
      </c>
      <c r="N31" s="121" t="s">
        <v>29</v>
      </c>
      <c r="O31" s="121" t="s">
        <v>30</v>
      </c>
      <c r="P31" s="121" t="s">
        <v>31</v>
      </c>
      <c r="Q31" s="121" t="s">
        <v>32</v>
      </c>
      <c r="R31" s="123" t="s">
        <v>33</v>
      </c>
    </row>
    <row r="32" spans="1:18" s="17" customFormat="1" ht="59.25" customHeight="1">
      <c r="A32" s="137" t="s">
        <v>94</v>
      </c>
      <c r="B32" s="180" t="s">
        <v>43</v>
      </c>
      <c r="C32" s="131" t="s">
        <v>34</v>
      </c>
      <c r="D32" s="96">
        <f>D33+D34+D35</f>
        <v>176398.14499999999</v>
      </c>
      <c r="E32" s="96">
        <f>E33+E34+E35</f>
        <v>164001.383</v>
      </c>
      <c r="F32" s="143">
        <f t="shared" ref="F32:R32" si="1">F33+F34+F35</f>
        <v>208532.46400000001</v>
      </c>
      <c r="G32" s="86">
        <f t="shared" si="1"/>
        <v>43355.241999999998</v>
      </c>
      <c r="H32" s="86">
        <f t="shared" si="1"/>
        <v>39052.199000000001</v>
      </c>
      <c r="I32" s="86">
        <f t="shared" si="1"/>
        <v>34128.993000000002</v>
      </c>
      <c r="J32" s="86">
        <f t="shared" si="1"/>
        <v>12905.686</v>
      </c>
      <c r="K32" s="86">
        <f t="shared" si="1"/>
        <v>2967.1640000000002</v>
      </c>
      <c r="L32" s="86">
        <f t="shared" si="1"/>
        <v>2665.1750000000002</v>
      </c>
      <c r="M32" s="86">
        <f t="shared" si="1"/>
        <v>2162.6999999999998</v>
      </c>
      <c r="N32" s="86">
        <f t="shared" si="1"/>
        <v>2006.3040000000001</v>
      </c>
      <c r="O32" s="86">
        <f t="shared" si="1"/>
        <v>1849.6010000000001</v>
      </c>
      <c r="P32" s="86">
        <f t="shared" si="1"/>
        <v>3983.194</v>
      </c>
      <c r="Q32" s="86">
        <f t="shared" si="1"/>
        <v>26645.488999999998</v>
      </c>
      <c r="R32" s="86">
        <f t="shared" si="1"/>
        <v>36810.716999999997</v>
      </c>
    </row>
    <row r="33" spans="1:18" s="17" customFormat="1" ht="60" customHeight="1">
      <c r="A33" s="45" t="s">
        <v>66</v>
      </c>
      <c r="B33" s="180" t="s">
        <v>120</v>
      </c>
      <c r="C33" s="131" t="s">
        <v>34</v>
      </c>
      <c r="D33" s="173">
        <v>0</v>
      </c>
      <c r="E33" s="173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9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90">
        <v>0</v>
      </c>
    </row>
    <row r="34" spans="1:18" s="17" customFormat="1" ht="54.75" customHeight="1">
      <c r="A34" s="45" t="s">
        <v>67</v>
      </c>
      <c r="B34" s="180" t="s">
        <v>69</v>
      </c>
      <c r="C34" s="131" t="s">
        <v>34</v>
      </c>
      <c r="D34" s="91">
        <v>208.99700000000001</v>
      </c>
      <c r="E34" s="96">
        <v>125.82899999999999</v>
      </c>
      <c r="F34" s="61">
        <f>SUM(G34:R34)</f>
        <v>205.79499999999999</v>
      </c>
      <c r="G34" s="91">
        <v>47.039000000000001</v>
      </c>
      <c r="H34" s="91">
        <v>39.646999999999998</v>
      </c>
      <c r="I34" s="91">
        <v>36.43</v>
      </c>
      <c r="J34" s="91">
        <v>9.8719999999999999</v>
      </c>
      <c r="K34" s="93">
        <v>0</v>
      </c>
      <c r="L34" s="94">
        <v>0</v>
      </c>
      <c r="M34" s="93">
        <v>0</v>
      </c>
      <c r="N34" s="93">
        <v>0</v>
      </c>
      <c r="O34" s="93">
        <v>0</v>
      </c>
      <c r="P34" s="91">
        <v>2.6</v>
      </c>
      <c r="Q34" s="91">
        <v>29.670999999999999</v>
      </c>
      <c r="R34" s="95">
        <v>40.536000000000001</v>
      </c>
    </row>
    <row r="35" spans="1:18" s="17" customFormat="1" ht="65.25" customHeight="1">
      <c r="A35" s="32" t="s">
        <v>68</v>
      </c>
      <c r="B35" s="52" t="s">
        <v>70</v>
      </c>
      <c r="C35" s="131" t="s">
        <v>34</v>
      </c>
      <c r="D35" s="96">
        <f>D36+D38+D40+D42</f>
        <v>176189.14799999999</v>
      </c>
      <c r="E35" s="96">
        <f>E36+E38+E40+E42</f>
        <v>163875.554</v>
      </c>
      <c r="F35" s="61">
        <f>SUM(G35:R35)</f>
        <v>208326.66899999999</v>
      </c>
      <c r="G35" s="96">
        <v>43308.203000000001</v>
      </c>
      <c r="H35" s="96">
        <v>39012.552000000003</v>
      </c>
      <c r="I35" s="96">
        <v>34092.563000000002</v>
      </c>
      <c r="J35" s="96">
        <v>12895.814</v>
      </c>
      <c r="K35" s="96">
        <v>2967.1640000000002</v>
      </c>
      <c r="L35" s="96">
        <v>2665.1750000000002</v>
      </c>
      <c r="M35" s="96">
        <v>2162.6999999999998</v>
      </c>
      <c r="N35" s="96">
        <v>2006.3040000000001</v>
      </c>
      <c r="O35" s="96">
        <v>1849.6010000000001</v>
      </c>
      <c r="P35" s="96">
        <v>3980.5940000000001</v>
      </c>
      <c r="Q35" s="96">
        <v>26615.817999999999</v>
      </c>
      <c r="R35" s="96">
        <v>36770.180999999997</v>
      </c>
    </row>
    <row r="36" spans="1:18" s="17" customFormat="1" ht="26.25" customHeight="1">
      <c r="A36" s="201" t="s">
        <v>71</v>
      </c>
      <c r="B36" s="52" t="s">
        <v>72</v>
      </c>
      <c r="C36" s="131" t="s">
        <v>34</v>
      </c>
      <c r="D36" s="96">
        <v>142351.413</v>
      </c>
      <c r="E36" s="96">
        <v>131540.61300000001</v>
      </c>
      <c r="F36" s="61">
        <f>SUM(G36:R36)</f>
        <v>157153.19500000001</v>
      </c>
      <c r="G36" s="96">
        <v>31538.151000000002</v>
      </c>
      <c r="H36" s="96">
        <v>28237.496999999999</v>
      </c>
      <c r="I36" s="96">
        <v>25112.758000000002</v>
      </c>
      <c r="J36" s="96">
        <v>10004.736999999999</v>
      </c>
      <c r="K36" s="96">
        <v>2724.8710000000001</v>
      </c>
      <c r="L36" s="97">
        <v>2521.4160000000002</v>
      </c>
      <c r="M36" s="96">
        <v>2036.713</v>
      </c>
      <c r="N36" s="96">
        <v>1913.2349999999999</v>
      </c>
      <c r="O36" s="96">
        <v>1749.1679999999999</v>
      </c>
      <c r="P36" s="96">
        <v>3457.4050000000002</v>
      </c>
      <c r="Q36" s="96">
        <v>20438.002</v>
      </c>
      <c r="R36" s="87">
        <v>27419.241999999998</v>
      </c>
    </row>
    <row r="37" spans="1:18" s="17" customFormat="1" ht="33" customHeight="1">
      <c r="A37" s="202"/>
      <c r="B37" s="52" t="s">
        <v>77</v>
      </c>
      <c r="C37" s="131" t="s">
        <v>41</v>
      </c>
      <c r="D37" s="98">
        <v>78.105174657024079</v>
      </c>
      <c r="E37" s="98">
        <f>E36/E35*100</f>
        <v>80.268600037806749</v>
      </c>
      <c r="F37" s="99">
        <f>F36/F35*100</f>
        <v>75.435946705411965</v>
      </c>
      <c r="G37" s="98">
        <v>72.739999999999995</v>
      </c>
      <c r="H37" s="98">
        <v>72.31</v>
      </c>
      <c r="I37" s="98">
        <v>73.58</v>
      </c>
      <c r="J37" s="98">
        <v>77.52</v>
      </c>
      <c r="K37" s="98">
        <v>91.83</v>
      </c>
      <c r="L37" s="98">
        <v>94.61</v>
      </c>
      <c r="M37" s="98">
        <v>94.17</v>
      </c>
      <c r="N37" s="98">
        <v>95.36</v>
      </c>
      <c r="O37" s="98">
        <v>94.57</v>
      </c>
      <c r="P37" s="98">
        <v>86.8</v>
      </c>
      <c r="Q37" s="98">
        <v>76.7</v>
      </c>
      <c r="R37" s="98">
        <v>74.489999999999995</v>
      </c>
    </row>
    <row r="38" spans="1:18" s="17" customFormat="1" ht="24" customHeight="1" outlineLevel="1">
      <c r="A38" s="201" t="s">
        <v>73</v>
      </c>
      <c r="B38" s="52" t="s">
        <v>74</v>
      </c>
      <c r="C38" s="131" t="s">
        <v>44</v>
      </c>
      <c r="D38" s="96">
        <v>246.42500000000001</v>
      </c>
      <c r="E38" s="96">
        <v>206.381</v>
      </c>
      <c r="F38" s="61">
        <f>SUM(G38:R38)</f>
        <v>413.89299999999997</v>
      </c>
      <c r="G38" s="100">
        <v>90.676000000000002</v>
      </c>
      <c r="H38" s="100">
        <v>97.105000000000004</v>
      </c>
      <c r="I38" s="100">
        <v>68.34</v>
      </c>
      <c r="J38" s="100">
        <v>19.213999999999999</v>
      </c>
      <c r="K38" s="100">
        <v>0</v>
      </c>
      <c r="L38" s="101">
        <v>0</v>
      </c>
      <c r="M38" s="100">
        <v>0</v>
      </c>
      <c r="N38" s="100">
        <v>0</v>
      </c>
      <c r="O38" s="100">
        <v>0</v>
      </c>
      <c r="P38" s="100">
        <v>3.2050000000000001</v>
      </c>
      <c r="Q38" s="100">
        <v>54.957000000000001</v>
      </c>
      <c r="R38" s="102">
        <v>80.396000000000001</v>
      </c>
    </row>
    <row r="39" spans="1:18" s="17" customFormat="1" ht="27" customHeight="1" outlineLevel="1">
      <c r="A39" s="202"/>
      <c r="B39" s="52" t="s">
        <v>77</v>
      </c>
      <c r="C39" s="131" t="s">
        <v>44</v>
      </c>
      <c r="D39" s="98">
        <v>6.6498623622005995E-2</v>
      </c>
      <c r="E39" s="98">
        <f>E38/E35*100</f>
        <v>0.12593763679969008</v>
      </c>
      <c r="F39" s="99">
        <f>F38/F35*100</f>
        <v>0.19867499537469202</v>
      </c>
      <c r="G39" s="98">
        <v>0.21</v>
      </c>
      <c r="H39" s="98">
        <v>0.25</v>
      </c>
      <c r="I39" s="98">
        <v>0.2</v>
      </c>
      <c r="J39" s="98">
        <v>0.15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0.08</v>
      </c>
      <c r="Q39" s="98">
        <v>0.21</v>
      </c>
      <c r="R39" s="98">
        <v>0.22</v>
      </c>
    </row>
    <row r="40" spans="1:18" s="17" customFormat="1" ht="27" customHeight="1">
      <c r="A40" s="195" t="s">
        <v>75</v>
      </c>
      <c r="B40" s="52" t="s">
        <v>45</v>
      </c>
      <c r="C40" s="131" t="s">
        <v>34</v>
      </c>
      <c r="D40" s="96">
        <v>18202.739000000001</v>
      </c>
      <c r="E40" s="96">
        <v>18333.112000000001</v>
      </c>
      <c r="F40" s="61">
        <f>SUM(G40:R40)</f>
        <v>25566.886000000006</v>
      </c>
      <c r="G40" s="96">
        <v>5776.2340000000004</v>
      </c>
      <c r="H40" s="96">
        <v>5249.0240000000003</v>
      </c>
      <c r="I40" s="96">
        <v>4671.08</v>
      </c>
      <c r="J40" s="96">
        <v>1654.7070000000001</v>
      </c>
      <c r="K40" s="96">
        <v>182.77199999999999</v>
      </c>
      <c r="L40" s="97">
        <v>96.486000000000004</v>
      </c>
      <c r="M40" s="96">
        <v>63.847000000000001</v>
      </c>
      <c r="N40" s="96">
        <v>56.027000000000001</v>
      </c>
      <c r="O40" s="96">
        <v>74.248999999999995</v>
      </c>
      <c r="P40" s="96">
        <v>171.87200000000001</v>
      </c>
      <c r="Q40" s="96">
        <v>2987.65</v>
      </c>
      <c r="R40" s="87">
        <v>4582.9380000000001</v>
      </c>
    </row>
    <row r="41" spans="1:18" s="17" customFormat="1" ht="29.25" customHeight="1">
      <c r="A41" s="196"/>
      <c r="B41" s="53" t="s">
        <v>78</v>
      </c>
      <c r="C41" s="132" t="s">
        <v>41</v>
      </c>
      <c r="D41" s="103">
        <v>13.080324732079731</v>
      </c>
      <c r="E41" s="103">
        <f>E40/E35*100</f>
        <v>11.187215879679039</v>
      </c>
      <c r="F41" s="144">
        <f>F40/F35*100</f>
        <v>12.272497862479627</v>
      </c>
      <c r="G41" s="103">
        <v>13.32</v>
      </c>
      <c r="H41" s="103">
        <v>13.44</v>
      </c>
      <c r="I41" s="103">
        <v>13.69</v>
      </c>
      <c r="J41" s="103">
        <v>12.82</v>
      </c>
      <c r="K41" s="103">
        <v>6.16</v>
      </c>
      <c r="L41" s="103">
        <v>3.62</v>
      </c>
      <c r="M41" s="103">
        <v>2.95</v>
      </c>
      <c r="N41" s="103">
        <v>2.79</v>
      </c>
      <c r="O41" s="103">
        <v>4.01</v>
      </c>
      <c r="P41" s="103">
        <v>4.3099999999999996</v>
      </c>
      <c r="Q41" s="103">
        <v>11.21</v>
      </c>
      <c r="R41" s="103">
        <v>12.45</v>
      </c>
    </row>
    <row r="42" spans="1:18" s="17" customFormat="1" ht="23.25" customHeight="1">
      <c r="A42" s="195" t="s">
        <v>76</v>
      </c>
      <c r="B42" s="54" t="s">
        <v>46</v>
      </c>
      <c r="C42" s="133" t="s">
        <v>34</v>
      </c>
      <c r="D42" s="72">
        <v>15388.571</v>
      </c>
      <c r="E42" s="72">
        <v>13795.448</v>
      </c>
      <c r="F42" s="61">
        <f>SUM(G42:R42)</f>
        <v>25192.695000000003</v>
      </c>
      <c r="G42" s="72">
        <v>5903.1409999999996</v>
      </c>
      <c r="H42" s="72">
        <v>5428.9260000000004</v>
      </c>
      <c r="I42" s="72">
        <v>4240.3850000000002</v>
      </c>
      <c r="J42" s="72">
        <v>1217.1559999999999</v>
      </c>
      <c r="K42" s="72">
        <v>59.521000000000001</v>
      </c>
      <c r="L42" s="104">
        <v>47.271999999999998</v>
      </c>
      <c r="M42" s="72">
        <v>62.140999999999998</v>
      </c>
      <c r="N42" s="72">
        <v>37.042999999999999</v>
      </c>
      <c r="O42" s="72">
        <v>26.184000000000001</v>
      </c>
      <c r="P42" s="72">
        <v>348.11200000000002</v>
      </c>
      <c r="Q42" s="72">
        <v>3135.2089999999998</v>
      </c>
      <c r="R42" s="74">
        <v>4687.6049999999996</v>
      </c>
    </row>
    <row r="43" spans="1:18" s="17" customFormat="1" ht="24" customHeight="1" thickBot="1">
      <c r="A43" s="197"/>
      <c r="B43" s="55" t="s">
        <v>78</v>
      </c>
      <c r="C43" s="134" t="s">
        <v>41</v>
      </c>
      <c r="D43" s="105">
        <v>8.7480019872741632</v>
      </c>
      <c r="E43" s="105">
        <f t="shared" ref="E43" si="2">E42/E35*100</f>
        <v>8.4182464457145336</v>
      </c>
      <c r="F43" s="106">
        <f>F42/F35*100</f>
        <v>12.092880436733717</v>
      </c>
      <c r="G43" s="105">
        <v>13.62</v>
      </c>
      <c r="H43" s="105">
        <v>13.9</v>
      </c>
      <c r="I43" s="105">
        <v>12.42</v>
      </c>
      <c r="J43" s="105">
        <v>9.43</v>
      </c>
      <c r="K43" s="105">
        <v>2.0099999999999998</v>
      </c>
      <c r="L43" s="105">
        <v>1.77</v>
      </c>
      <c r="M43" s="105">
        <v>2.87</v>
      </c>
      <c r="N43" s="105">
        <v>1.85</v>
      </c>
      <c r="O43" s="105">
        <v>1.42</v>
      </c>
      <c r="P43" s="105">
        <v>8.74</v>
      </c>
      <c r="Q43" s="105">
        <v>11.77</v>
      </c>
      <c r="R43" s="105">
        <v>12.73</v>
      </c>
    </row>
    <row r="44" spans="1:18" s="17" customFormat="1" ht="61.5" customHeight="1">
      <c r="A44" s="138" t="s">
        <v>95</v>
      </c>
      <c r="B44" s="56" t="s">
        <v>47</v>
      </c>
      <c r="C44" s="38" t="s">
        <v>48</v>
      </c>
      <c r="D44" s="107">
        <v>120.84900011189595</v>
      </c>
      <c r="E44" s="107">
        <v>122.55200000000001</v>
      </c>
      <c r="F44" s="108">
        <f>G44</f>
        <v>123.24115910687742</v>
      </c>
      <c r="G44" s="109">
        <v>123.24115910687742</v>
      </c>
      <c r="H44" s="107">
        <v>123.24115910687742</v>
      </c>
      <c r="I44" s="107">
        <v>123.24115910687742</v>
      </c>
      <c r="J44" s="107">
        <v>123.24115910687742</v>
      </c>
      <c r="K44" s="107">
        <v>123.24115910687742</v>
      </c>
      <c r="L44" s="110">
        <v>123.24115910687742</v>
      </c>
      <c r="M44" s="107">
        <v>123.24115910687742</v>
      </c>
      <c r="N44" s="107">
        <v>123.24115910687742</v>
      </c>
      <c r="O44" s="107">
        <v>123.24115910687742</v>
      </c>
      <c r="P44" s="107">
        <v>123.24115910687742</v>
      </c>
      <c r="Q44" s="107">
        <v>123.24115910687742</v>
      </c>
      <c r="R44" s="168">
        <v>123.24115910687742</v>
      </c>
    </row>
    <row r="45" spans="1:18" s="17" customFormat="1" ht="24.75" customHeight="1">
      <c r="A45" s="32" t="s">
        <v>79</v>
      </c>
      <c r="B45" s="52" t="s">
        <v>49</v>
      </c>
      <c r="C45" s="132" t="s">
        <v>48</v>
      </c>
      <c r="D45" s="91">
        <v>80.664548020747731</v>
      </c>
      <c r="E45" s="91">
        <v>82.525000000000006</v>
      </c>
      <c r="F45" s="92">
        <f>G45</f>
        <v>80.489262072898967</v>
      </c>
      <c r="G45" s="91">
        <v>80.489262072898967</v>
      </c>
      <c r="H45" s="91">
        <v>80.489262072898967</v>
      </c>
      <c r="I45" s="91">
        <v>80.489262072898967</v>
      </c>
      <c r="J45" s="111">
        <v>80.489262072898967</v>
      </c>
      <c r="K45" s="91">
        <v>80.489262072898967</v>
      </c>
      <c r="L45" s="112">
        <v>80.489262072898967</v>
      </c>
      <c r="M45" s="91">
        <v>80.489262072898967</v>
      </c>
      <c r="N45" s="91">
        <v>80.489262072898967</v>
      </c>
      <c r="O45" s="91">
        <v>80.489262072898967</v>
      </c>
      <c r="P45" s="111">
        <v>80.489262072898967</v>
      </c>
      <c r="Q45" s="91">
        <v>80.489262072898967</v>
      </c>
      <c r="R45" s="95">
        <v>80.489262072898967</v>
      </c>
    </row>
    <row r="46" spans="1:18" s="17" customFormat="1" ht="25.5" customHeight="1">
      <c r="A46" s="32" t="s">
        <v>81</v>
      </c>
      <c r="B46" s="53" t="s">
        <v>74</v>
      </c>
      <c r="C46" s="132" t="s">
        <v>48</v>
      </c>
      <c r="D46" s="91">
        <v>0.28391024499999995</v>
      </c>
      <c r="E46" s="91">
        <v>0.28199999999999997</v>
      </c>
      <c r="F46" s="92">
        <f>G46</f>
        <v>0.28230823999999999</v>
      </c>
      <c r="G46" s="91">
        <v>0.28230823999999999</v>
      </c>
      <c r="H46" s="91">
        <v>0.28230823999999999</v>
      </c>
      <c r="I46" s="91">
        <v>0.28230823999999999</v>
      </c>
      <c r="J46" s="91">
        <v>0.28230823999999999</v>
      </c>
      <c r="K46" s="91">
        <v>0.28230823999999999</v>
      </c>
      <c r="L46" s="112">
        <v>0.28230823999999999</v>
      </c>
      <c r="M46" s="91">
        <v>0.28230823999999999</v>
      </c>
      <c r="N46" s="91">
        <v>0.28230823999999999</v>
      </c>
      <c r="O46" s="91">
        <v>0.28230823999999999</v>
      </c>
      <c r="P46" s="91">
        <v>0.28230823999999999</v>
      </c>
      <c r="Q46" s="91">
        <v>0.28230823999999999</v>
      </c>
      <c r="R46" s="95">
        <v>0.28230823999999999</v>
      </c>
    </row>
    <row r="47" spans="1:18" s="17" customFormat="1" ht="22.5" customHeight="1">
      <c r="A47" s="32" t="s">
        <v>80</v>
      </c>
      <c r="B47" s="53" t="s">
        <v>50</v>
      </c>
      <c r="C47" s="132" t="s">
        <v>48</v>
      </c>
      <c r="D47" s="113">
        <v>19.274933193789472</v>
      </c>
      <c r="E47" s="113">
        <v>19.227</v>
      </c>
      <c r="F47" s="114">
        <f>G47</f>
        <v>20.382690805789473</v>
      </c>
      <c r="G47" s="113">
        <v>20.382690805789473</v>
      </c>
      <c r="H47" s="113">
        <v>20.382690805789473</v>
      </c>
      <c r="I47" s="113">
        <v>20.382690805789473</v>
      </c>
      <c r="J47" s="115">
        <v>20.382690805789473</v>
      </c>
      <c r="K47" s="113">
        <v>20.382690805789473</v>
      </c>
      <c r="L47" s="116">
        <v>20.382690805789473</v>
      </c>
      <c r="M47" s="113">
        <v>20.382690805789473</v>
      </c>
      <c r="N47" s="113">
        <v>20.382690805789473</v>
      </c>
      <c r="O47" s="113">
        <v>20.382690805789473</v>
      </c>
      <c r="P47" s="115">
        <v>20.382690805789473</v>
      </c>
      <c r="Q47" s="113">
        <v>20.382690805789473</v>
      </c>
      <c r="R47" s="117">
        <v>20.382690805789473</v>
      </c>
    </row>
    <row r="48" spans="1:18" s="17" customFormat="1" ht="24.75" customHeight="1" thickBot="1">
      <c r="A48" s="145" t="s">
        <v>82</v>
      </c>
      <c r="B48" s="150" t="s">
        <v>51</v>
      </c>
      <c r="C48" s="151" t="s">
        <v>48</v>
      </c>
      <c r="D48" s="152">
        <v>20.62560865235875</v>
      </c>
      <c r="E48" s="152">
        <v>20.518000000000001</v>
      </c>
      <c r="F48" s="153">
        <f>G48</f>
        <v>22.086897988188984</v>
      </c>
      <c r="G48" s="152">
        <v>22.086897988188984</v>
      </c>
      <c r="H48" s="152">
        <v>22.086897988188984</v>
      </c>
      <c r="I48" s="152">
        <v>22.086897988188984</v>
      </c>
      <c r="J48" s="154">
        <v>22.086897988188984</v>
      </c>
      <c r="K48" s="152">
        <v>22.086897988188984</v>
      </c>
      <c r="L48" s="155">
        <v>22.086897988188984</v>
      </c>
      <c r="M48" s="152">
        <v>22.086897988188984</v>
      </c>
      <c r="N48" s="152">
        <v>22.086897988188984</v>
      </c>
      <c r="O48" s="152">
        <v>22.086897988188984</v>
      </c>
      <c r="P48" s="154">
        <v>22.086897988188984</v>
      </c>
      <c r="Q48" s="152">
        <v>22.086897988188984</v>
      </c>
      <c r="R48" s="156">
        <v>22.086897988188984</v>
      </c>
    </row>
    <row r="49" spans="1:18" s="17" customFormat="1" ht="96.75" customHeight="1">
      <c r="A49" s="157">
        <v>9</v>
      </c>
      <c r="B49" s="160" t="s">
        <v>96</v>
      </c>
      <c r="C49" s="162" t="s">
        <v>44</v>
      </c>
      <c r="D49" s="164">
        <f>SUM(D50,D55)</f>
        <v>176189.14800000002</v>
      </c>
      <c r="E49" s="164">
        <f>SUM(E50,E55)</f>
        <v>163875.554</v>
      </c>
      <c r="F49" s="166">
        <f t="shared" ref="F49:F59" si="3">SUM(G49:R49)</f>
        <v>208326.66980311627</v>
      </c>
      <c r="G49" s="164">
        <f>SUM(G50,G55)</f>
        <v>43308.20289059788</v>
      </c>
      <c r="H49" s="164">
        <f t="shared" ref="H49:R49" si="4">SUM(H50,H55)</f>
        <v>39012.551531911609</v>
      </c>
      <c r="I49" s="164">
        <f t="shared" si="4"/>
        <v>34092.563425212036</v>
      </c>
      <c r="J49" s="164">
        <f t="shared" si="4"/>
        <v>12895.814445924967</v>
      </c>
      <c r="K49" s="164">
        <f t="shared" si="4"/>
        <v>2967.164499999999</v>
      </c>
      <c r="L49" s="164">
        <f t="shared" si="4"/>
        <v>2665.1746000000012</v>
      </c>
      <c r="M49" s="164">
        <f t="shared" si="4"/>
        <v>2162.7004999999999</v>
      </c>
      <c r="N49" s="164">
        <f t="shared" si="4"/>
        <v>2006.3044499999987</v>
      </c>
      <c r="O49" s="164">
        <f t="shared" si="4"/>
        <v>1849.6005000000014</v>
      </c>
      <c r="P49" s="164">
        <f t="shared" si="4"/>
        <v>3980.5938150652669</v>
      </c>
      <c r="Q49" s="164">
        <f t="shared" si="4"/>
        <v>26615.818364500483</v>
      </c>
      <c r="R49" s="164">
        <f t="shared" si="4"/>
        <v>36770.18077990404</v>
      </c>
    </row>
    <row r="50" spans="1:18" s="17" customFormat="1" ht="42.75" customHeight="1">
      <c r="A50" s="158" t="s">
        <v>97</v>
      </c>
      <c r="B50" s="161" t="s">
        <v>108</v>
      </c>
      <c r="C50" s="163" t="s">
        <v>44</v>
      </c>
      <c r="D50" s="165">
        <f>SUM(D51:D54)</f>
        <v>145562.421</v>
      </c>
      <c r="E50" s="165">
        <f>SUM(E51:E54)</f>
        <v>129659.287</v>
      </c>
      <c r="F50" s="166">
        <f t="shared" si="3"/>
        <v>175464.5607531163</v>
      </c>
      <c r="G50" s="165">
        <f>SUM(G51:G54)</f>
        <v>39827.742890597881</v>
      </c>
      <c r="H50" s="165">
        <f t="shared" ref="H50:R50" si="5">SUM(H51:H54)</f>
        <v>35798.790031911609</v>
      </c>
      <c r="I50" s="165">
        <f t="shared" si="5"/>
        <v>31068.522425212032</v>
      </c>
      <c r="J50" s="165">
        <f t="shared" si="5"/>
        <v>10121.970945924968</v>
      </c>
      <c r="K50" s="165">
        <f t="shared" si="5"/>
        <v>0</v>
      </c>
      <c r="L50" s="165">
        <f t="shared" si="5"/>
        <v>0</v>
      </c>
      <c r="M50" s="165">
        <f t="shared" si="5"/>
        <v>0</v>
      </c>
      <c r="N50" s="165">
        <f t="shared" si="5"/>
        <v>0</v>
      </c>
      <c r="O50" s="165">
        <f t="shared" si="5"/>
        <v>0</v>
      </c>
      <c r="P50" s="165">
        <f t="shared" si="5"/>
        <v>1594.3508150652688</v>
      </c>
      <c r="Q50" s="165">
        <f t="shared" si="5"/>
        <v>23423.196364500483</v>
      </c>
      <c r="R50" s="165">
        <f t="shared" si="5"/>
        <v>33629.987279904039</v>
      </c>
    </row>
    <row r="51" spans="1:18" s="17" customFormat="1" ht="24.75" customHeight="1">
      <c r="A51" s="158" t="s">
        <v>98</v>
      </c>
      <c r="B51" s="161" t="s">
        <v>99</v>
      </c>
      <c r="C51" s="163" t="s">
        <v>44</v>
      </c>
      <c r="D51" s="165">
        <v>113249.677</v>
      </c>
      <c r="E51" s="165">
        <v>99662.426999999996</v>
      </c>
      <c r="F51" s="166">
        <f t="shared" si="3"/>
        <v>126225.97634791827</v>
      </c>
      <c r="G51" s="165">
        <v>28251.591306148766</v>
      </c>
      <c r="H51" s="165">
        <v>25229.747602385021</v>
      </c>
      <c r="I51" s="165">
        <v>22275.747108612402</v>
      </c>
      <c r="J51" s="167">
        <v>7386.4591090120757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7">
        <v>1210.8760400667522</v>
      </c>
      <c r="Q51" s="165">
        <v>17406.395809864869</v>
      </c>
      <c r="R51" s="165">
        <v>24465.159371828391</v>
      </c>
    </row>
    <row r="52" spans="1:18" s="17" customFormat="1" ht="24.75" customHeight="1">
      <c r="A52" s="158" t="s">
        <v>100</v>
      </c>
      <c r="B52" s="161" t="s">
        <v>101</v>
      </c>
      <c r="C52" s="163" t="s">
        <v>44</v>
      </c>
      <c r="D52" s="165">
        <v>246.42500000000001</v>
      </c>
      <c r="E52" s="165">
        <v>206.381</v>
      </c>
      <c r="F52" s="166">
        <f t="shared" si="3"/>
        <v>413.89277146779983</v>
      </c>
      <c r="G52" s="165">
        <v>90.676236892232737</v>
      </c>
      <c r="H52" s="165">
        <v>97.104831851415184</v>
      </c>
      <c r="I52" s="165">
        <v>68.340382672641354</v>
      </c>
      <c r="J52" s="167">
        <v>19.214058243793126</v>
      </c>
      <c r="K52" s="165">
        <v>0</v>
      </c>
      <c r="L52" s="165">
        <v>0</v>
      </c>
      <c r="M52" s="165">
        <v>0</v>
      </c>
      <c r="N52" s="165">
        <v>0</v>
      </c>
      <c r="O52" s="165">
        <v>0</v>
      </c>
      <c r="P52" s="167">
        <v>3.2045060887321184</v>
      </c>
      <c r="Q52" s="165">
        <v>54.956856695322401</v>
      </c>
      <c r="R52" s="165">
        <v>80.395899023662878</v>
      </c>
    </row>
    <row r="53" spans="1:18" s="17" customFormat="1" ht="24.75" customHeight="1">
      <c r="A53" s="158" t="s">
        <v>102</v>
      </c>
      <c r="B53" s="161" t="s">
        <v>103</v>
      </c>
      <c r="C53" s="163" t="s">
        <v>44</v>
      </c>
      <c r="D53" s="165">
        <v>17264.897000000001</v>
      </c>
      <c r="E53" s="165">
        <v>16512.163</v>
      </c>
      <c r="F53" s="166">
        <f t="shared" si="3"/>
        <v>24176.850210388926</v>
      </c>
      <c r="G53" s="165">
        <v>5631.046900847271</v>
      </c>
      <c r="H53" s="165">
        <v>5096.8664163044859</v>
      </c>
      <c r="I53" s="165">
        <v>4537.9628801738654</v>
      </c>
      <c r="J53" s="167">
        <v>1525.9873778204594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7">
        <v>69.447942712398699</v>
      </c>
      <c r="Q53" s="165">
        <v>2875.0424694789899</v>
      </c>
      <c r="R53" s="165">
        <v>4440.4962230514548</v>
      </c>
    </row>
    <row r="54" spans="1:18" s="17" customFormat="1" ht="21.75" customHeight="1">
      <c r="A54" s="158" t="s">
        <v>104</v>
      </c>
      <c r="B54" s="161" t="s">
        <v>105</v>
      </c>
      <c r="C54" s="163" t="s">
        <v>44</v>
      </c>
      <c r="D54" s="165">
        <v>14801.422</v>
      </c>
      <c r="E54" s="165">
        <v>13278.316000000001</v>
      </c>
      <c r="F54" s="166">
        <f t="shared" si="3"/>
        <v>24647.841423341277</v>
      </c>
      <c r="G54" s="165">
        <v>5854.428446709614</v>
      </c>
      <c r="H54" s="165">
        <v>5375.0711813706857</v>
      </c>
      <c r="I54" s="165">
        <v>4186.4720537531211</v>
      </c>
      <c r="J54" s="167">
        <v>1190.3104008486391</v>
      </c>
      <c r="K54" s="165">
        <v>0</v>
      </c>
      <c r="L54" s="165">
        <v>0</v>
      </c>
      <c r="M54" s="165">
        <v>0</v>
      </c>
      <c r="N54" s="165">
        <v>0</v>
      </c>
      <c r="O54" s="165">
        <v>0</v>
      </c>
      <c r="P54" s="167">
        <v>310.82232619738551</v>
      </c>
      <c r="Q54" s="165">
        <v>3086.8012284613005</v>
      </c>
      <c r="R54" s="165">
        <v>4643.9357860005293</v>
      </c>
    </row>
    <row r="55" spans="1:18" s="17" customFormat="1" ht="44.25" customHeight="1">
      <c r="A55" s="158" t="s">
        <v>106</v>
      </c>
      <c r="B55" s="161" t="s">
        <v>107</v>
      </c>
      <c r="C55" s="163" t="s">
        <v>44</v>
      </c>
      <c r="D55" s="165">
        <f>SUM(D56:D59)</f>
        <v>30626.727000000003</v>
      </c>
      <c r="E55" s="165">
        <f>SUM(E56:E59)</f>
        <v>34216.267</v>
      </c>
      <c r="F55" s="166">
        <f t="shared" si="3"/>
        <v>32862.109049999999</v>
      </c>
      <c r="G55" s="165">
        <f>SUM(G56:G59)</f>
        <v>3480.4599999999987</v>
      </c>
      <c r="H55" s="165">
        <f t="shared" ref="H55:R55" si="6">SUM(H56:H59)</f>
        <v>3213.7614999999983</v>
      </c>
      <c r="I55" s="165">
        <f t="shared" si="6"/>
        <v>3024.0410000000015</v>
      </c>
      <c r="J55" s="165">
        <f t="shared" si="6"/>
        <v>2773.8434999999999</v>
      </c>
      <c r="K55" s="165">
        <f t="shared" si="6"/>
        <v>2967.164499999999</v>
      </c>
      <c r="L55" s="165">
        <f t="shared" si="6"/>
        <v>2665.1746000000012</v>
      </c>
      <c r="M55" s="165">
        <f t="shared" si="6"/>
        <v>2162.7004999999999</v>
      </c>
      <c r="N55" s="165">
        <f t="shared" si="6"/>
        <v>2006.3044499999987</v>
      </c>
      <c r="O55" s="165">
        <f t="shared" si="6"/>
        <v>1849.6005000000014</v>
      </c>
      <c r="P55" s="165">
        <f t="shared" si="6"/>
        <v>2386.2429999999981</v>
      </c>
      <c r="Q55" s="165">
        <f t="shared" si="6"/>
        <v>3192.621999999998</v>
      </c>
      <c r="R55" s="165">
        <f t="shared" si="6"/>
        <v>3140.193500000004</v>
      </c>
    </row>
    <row r="56" spans="1:18" s="17" customFormat="1" ht="21.75" customHeight="1">
      <c r="A56" s="158" t="s">
        <v>109</v>
      </c>
      <c r="B56" s="161" t="s">
        <v>72</v>
      </c>
      <c r="C56" s="163" t="s">
        <v>44</v>
      </c>
      <c r="D56" s="165">
        <v>29101.736000000001</v>
      </c>
      <c r="E56" s="165">
        <v>31878.186000000002</v>
      </c>
      <c r="F56" s="166">
        <f t="shared" si="3"/>
        <v>30927.217249999994</v>
      </c>
      <c r="G56" s="165">
        <v>3286.5599999999986</v>
      </c>
      <c r="H56" s="165">
        <v>3007.7489999999984</v>
      </c>
      <c r="I56" s="165">
        <v>2837.0105000000017</v>
      </c>
      <c r="J56" s="167">
        <v>2618.2779999999998</v>
      </c>
      <c r="K56" s="165">
        <v>2724.8714999999984</v>
      </c>
      <c r="L56" s="165">
        <v>2521.4156000000012</v>
      </c>
      <c r="M56" s="165">
        <v>2036.7127</v>
      </c>
      <c r="N56" s="165">
        <v>1913.2349499999987</v>
      </c>
      <c r="O56" s="165">
        <v>1749.1675000000014</v>
      </c>
      <c r="P56" s="167">
        <v>2246.5284999999981</v>
      </c>
      <c r="Q56" s="165">
        <v>3031.6059999999979</v>
      </c>
      <c r="R56" s="165">
        <v>2954.0830000000042</v>
      </c>
    </row>
    <row r="57" spans="1:18" s="17" customFormat="1" ht="24.75" customHeight="1">
      <c r="A57" s="158" t="s">
        <v>110</v>
      </c>
      <c r="B57" s="161" t="s">
        <v>101</v>
      </c>
      <c r="C57" s="163" t="s">
        <v>44</v>
      </c>
      <c r="D57" s="165">
        <v>0</v>
      </c>
      <c r="E57" s="165">
        <v>0</v>
      </c>
      <c r="F57" s="166">
        <f t="shared" si="3"/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  <c r="Q57" s="165">
        <v>0</v>
      </c>
      <c r="R57" s="165">
        <v>0</v>
      </c>
    </row>
    <row r="58" spans="1:18" s="17" customFormat="1" ht="24.75" customHeight="1">
      <c r="A58" s="158" t="s">
        <v>111</v>
      </c>
      <c r="B58" s="161" t="s">
        <v>103</v>
      </c>
      <c r="C58" s="163" t="s">
        <v>44</v>
      </c>
      <c r="D58" s="165">
        <v>937.84199999999998</v>
      </c>
      <c r="E58" s="165">
        <v>1820.9490000000001</v>
      </c>
      <c r="F58" s="166">
        <f t="shared" si="3"/>
        <v>1390.0366000000006</v>
      </c>
      <c r="G58" s="165">
        <v>145.18700000000001</v>
      </c>
      <c r="H58" s="165">
        <v>152.15750000000003</v>
      </c>
      <c r="I58" s="165">
        <v>133.11750000000006</v>
      </c>
      <c r="J58" s="167">
        <v>128.71950000000012</v>
      </c>
      <c r="K58" s="165">
        <v>182.77200000000028</v>
      </c>
      <c r="L58" s="165">
        <v>96.486499999999978</v>
      </c>
      <c r="M58" s="165">
        <v>63.846600000000052</v>
      </c>
      <c r="N58" s="165">
        <v>56.027000000000065</v>
      </c>
      <c r="O58" s="165">
        <v>74.248999999999995</v>
      </c>
      <c r="P58" s="167">
        <v>102.42449999999998</v>
      </c>
      <c r="Q58" s="165">
        <v>112.60799999999999</v>
      </c>
      <c r="R58" s="165">
        <v>142.44149999999999</v>
      </c>
    </row>
    <row r="59" spans="1:18" s="17" customFormat="1" ht="24.75" customHeight="1" thickBot="1">
      <c r="A59" s="159" t="s">
        <v>112</v>
      </c>
      <c r="B59" s="57" t="s">
        <v>105</v>
      </c>
      <c r="C59" s="36" t="s">
        <v>44</v>
      </c>
      <c r="D59" s="118">
        <v>587.149</v>
      </c>
      <c r="E59" s="118">
        <v>517.13199999999995</v>
      </c>
      <c r="F59" s="119">
        <f t="shared" si="3"/>
        <v>544.85520000000054</v>
      </c>
      <c r="G59" s="118">
        <v>48.713000000000079</v>
      </c>
      <c r="H59" s="118">
        <v>53.855000000000111</v>
      </c>
      <c r="I59" s="118">
        <v>53.913000000000004</v>
      </c>
      <c r="J59" s="120">
        <v>26.846</v>
      </c>
      <c r="K59" s="118">
        <v>59.521000000000065</v>
      </c>
      <c r="L59" s="118">
        <v>47.272499999999987</v>
      </c>
      <c r="M59" s="118">
        <v>62.141200000000019</v>
      </c>
      <c r="N59" s="118">
        <v>37.042500000000068</v>
      </c>
      <c r="O59" s="118">
        <v>26.184000000000019</v>
      </c>
      <c r="P59" s="120">
        <v>37.289999999999992</v>
      </c>
      <c r="Q59" s="118">
        <v>48.408000000000058</v>
      </c>
      <c r="R59" s="118">
        <v>43.669000000000068</v>
      </c>
    </row>
    <row r="60" spans="1:18" s="17" customFormat="1" ht="24.75" customHeight="1">
      <c r="A60" s="29"/>
      <c r="B60" s="49"/>
      <c r="C60" s="146"/>
      <c r="D60" s="147"/>
      <c r="E60" s="147"/>
      <c r="F60" s="148"/>
      <c r="G60" s="147"/>
      <c r="H60" s="147"/>
      <c r="I60" s="147"/>
      <c r="J60" s="149"/>
      <c r="K60" s="147"/>
      <c r="L60" s="147"/>
      <c r="M60" s="147"/>
      <c r="N60" s="147"/>
      <c r="O60" s="147"/>
      <c r="P60" s="149"/>
      <c r="Q60" s="147"/>
      <c r="R60" s="147"/>
    </row>
    <row r="61" spans="1:18" s="17" customFormat="1" ht="24.75" customHeight="1">
      <c r="A61" s="29"/>
      <c r="B61" s="49"/>
      <c r="C61" s="146"/>
      <c r="D61" s="147"/>
      <c r="E61" s="147"/>
      <c r="F61" s="148"/>
      <c r="G61" s="147"/>
      <c r="H61" s="147"/>
      <c r="I61" s="147"/>
      <c r="J61" s="149"/>
      <c r="K61" s="147"/>
      <c r="L61" s="147"/>
      <c r="M61" s="147"/>
      <c r="N61" s="147"/>
      <c r="O61" s="147"/>
      <c r="P61" s="149"/>
      <c r="Q61" s="147"/>
      <c r="R61" s="147"/>
    </row>
    <row r="62" spans="1:18" s="17" customFormat="1" ht="27.75" customHeight="1">
      <c r="B62" s="16"/>
      <c r="C62" s="16"/>
      <c r="D62" s="16"/>
      <c r="E62" s="18"/>
      <c r="F62" s="19"/>
      <c r="G62" s="18"/>
      <c r="H62" s="18"/>
      <c r="I62" s="18"/>
      <c r="J62" s="16"/>
      <c r="K62" s="16"/>
      <c r="L62" s="16"/>
      <c r="M62" s="16"/>
      <c r="N62" s="16"/>
      <c r="O62" s="16"/>
      <c r="P62" s="16"/>
    </row>
    <row r="63" spans="1:18" s="17" customFormat="1" ht="29.25" customHeight="1">
      <c r="F63" s="20"/>
    </row>
    <row r="64" spans="1:18" s="17" customFormat="1" ht="63" customHeight="1">
      <c r="A64" s="193" t="s">
        <v>116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</row>
    <row r="65" spans="1:18" s="17" customFormat="1" ht="26.25">
      <c r="A65" s="139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</row>
    <row r="66" spans="1:18" s="17" customFormat="1" ht="65.25" customHeight="1">
      <c r="A66" s="193" t="s">
        <v>114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</row>
    <row r="67" spans="1:18" s="17" customFormat="1" ht="27.75" customHeight="1">
      <c r="A67" s="139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</row>
    <row r="68" spans="1:18" s="17" customFormat="1" ht="99.75" customHeight="1">
      <c r="A68" s="193" t="s">
        <v>115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</row>
    <row r="69" spans="1:18" s="17" customFormat="1" ht="26.25">
      <c r="A69" s="139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</row>
    <row r="70" spans="1:18" s="17" customFormat="1" ht="15.75">
      <c r="B70" s="16"/>
      <c r="C70" s="16"/>
      <c r="D70" s="16"/>
      <c r="E70" s="18"/>
      <c r="F70" s="21"/>
      <c r="G70" s="22"/>
      <c r="J70" s="23"/>
      <c r="K70" s="23"/>
      <c r="N70" s="24"/>
    </row>
    <row r="71" spans="1:18" s="17" customFormat="1" ht="24" customHeight="1">
      <c r="B71" s="16"/>
      <c r="C71" s="16"/>
      <c r="D71" s="16"/>
      <c r="E71" s="18"/>
      <c r="F71" s="21"/>
      <c r="G71" s="22"/>
      <c r="I71" s="22"/>
      <c r="J71" s="22"/>
      <c r="K71" s="58"/>
      <c r="L71" s="22"/>
      <c r="M71" s="22"/>
      <c r="N71" s="22"/>
      <c r="O71" s="22"/>
      <c r="P71" s="22"/>
    </row>
    <row r="72" spans="1:18" s="17" customFormat="1" ht="15.75">
      <c r="B72" s="16"/>
      <c r="C72" s="16"/>
      <c r="D72" s="16"/>
      <c r="E72" s="18"/>
      <c r="F72" s="21"/>
      <c r="G72" s="16"/>
      <c r="L72" s="22"/>
      <c r="M72" s="22"/>
      <c r="N72" s="22"/>
      <c r="O72" s="22"/>
      <c r="P72" s="22"/>
    </row>
    <row r="73" spans="1:18" ht="24" customHeight="1">
      <c r="B73" s="9"/>
      <c r="C73" s="9"/>
      <c r="D73" s="9"/>
      <c r="E73" s="9"/>
      <c r="F73" s="10"/>
      <c r="G73" s="9"/>
      <c r="H73" s="11"/>
      <c r="K73" s="2"/>
      <c r="L73" s="2"/>
      <c r="M73" s="4"/>
      <c r="O73" s="12"/>
      <c r="P73" s="2"/>
    </row>
    <row r="74" spans="1:18">
      <c r="B74" s="9"/>
      <c r="C74" s="9"/>
      <c r="D74" s="9"/>
      <c r="E74" s="9"/>
      <c r="F74" s="10"/>
      <c r="G74" s="9"/>
      <c r="H74" s="9"/>
      <c r="I74" s="9"/>
      <c r="J74" s="9"/>
      <c r="K74" s="9"/>
      <c r="L74" s="9"/>
      <c r="M74" s="13"/>
      <c r="N74" s="2"/>
      <c r="O74" s="2"/>
      <c r="P74" s="2"/>
    </row>
    <row r="75" spans="1:18">
      <c r="B75" s="14"/>
      <c r="C75" s="9"/>
      <c r="D75" s="9"/>
      <c r="E75" s="9"/>
      <c r="F75" s="10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>
      <c r="B76" s="9"/>
      <c r="C76" s="9"/>
      <c r="D76" s="9"/>
      <c r="E76" s="9"/>
      <c r="F76" s="8"/>
      <c r="G76" s="14"/>
      <c r="H76" s="9"/>
      <c r="I76" s="9"/>
      <c r="J76" s="9"/>
      <c r="K76" s="9"/>
      <c r="L76" s="9"/>
      <c r="M76" s="13"/>
      <c r="N76" s="2"/>
      <c r="O76" s="2"/>
      <c r="P76" s="2"/>
    </row>
    <row r="81" spans="6:6">
      <c r="F81" s="10"/>
    </row>
    <row r="82" spans="6:6">
      <c r="F82" s="10"/>
    </row>
  </sheetData>
  <mergeCells count="24">
    <mergeCell ref="A68:R68"/>
    <mergeCell ref="A21:A22"/>
    <mergeCell ref="A23:A24"/>
    <mergeCell ref="A64:R64"/>
    <mergeCell ref="A42:A43"/>
    <mergeCell ref="A26:A27"/>
    <mergeCell ref="A36:A37"/>
    <mergeCell ref="A38:A39"/>
    <mergeCell ref="A40:A41"/>
    <mergeCell ref="A29:R29"/>
    <mergeCell ref="A30:R30"/>
    <mergeCell ref="A66:R66"/>
    <mergeCell ref="A5:R5"/>
    <mergeCell ref="A6:R6"/>
    <mergeCell ref="A7:R7"/>
    <mergeCell ref="A8:R8"/>
    <mergeCell ref="F9:K9"/>
    <mergeCell ref="F11:F12"/>
    <mergeCell ref="G11:R11"/>
    <mergeCell ref="A11:A12"/>
    <mergeCell ref="B11:B12"/>
    <mergeCell ref="C11:C12"/>
    <mergeCell ref="D11:D12"/>
    <mergeCell ref="E11:E12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38" fitToHeight="2" orientation="landscape" useFirstPageNumber="1" r:id="rId1"/>
  <rowBreaks count="1" manualBreakCount="1">
    <brk id="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2024-04-29T12:43:32Z</dcterms:modified>
</cp:coreProperties>
</file>